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. CONG VAN-THONG BAO-KE HOACH\KE HOACH\3.DANH GIA QUY\1.NAM 2019\4.DANH GIA HIEU QUA Q3-2019-New\4.ket-qua-danh-gia-gui cac don vi\"/>
    </mc:Choice>
  </mc:AlternateContent>
  <bookViews>
    <workbookView xWindow="0" yWindow="0" windowWidth="20490" windowHeight="7755" activeTab="4"/>
  </bookViews>
  <sheets>
    <sheet name=" Tổng hợp Gửi Sở" sheetId="4" r:id="rId1"/>
    <sheet name=" Tổng hợp theo ĐV (2)" sheetId="3" r:id="rId2"/>
    <sheet name=" Tổng hợp theo ĐV" sheetId="2" r:id="rId3"/>
    <sheet name="Mẫu 4A" sheetId="1" r:id="rId4"/>
    <sheet name="Mẫu 4A (2)" sheetId="8" r:id="rId5"/>
  </sheets>
  <definedNames>
    <definedName name="_xlnm._FilterDatabase" localSheetId="0" hidden="1">' Tổng hợp Gửi Sở'!$A$5:$K$333</definedName>
    <definedName name="_xlnm._FilterDatabase" localSheetId="2" hidden="1">' Tổng hợp theo ĐV'!$A$6:$L$399</definedName>
    <definedName name="_xlnm._FilterDatabase" localSheetId="1" hidden="1">' Tổng hợp theo ĐV (2)'!$A$5:$J$333</definedName>
    <definedName name="_xlnm._FilterDatabase" localSheetId="3" hidden="1">'Mẫu 4A'!$A$7:$M$400</definedName>
    <definedName name="_xlnm._FilterDatabase" localSheetId="4" hidden="1">'Mẫu 4A (2)'!$A$6:$F$399</definedName>
    <definedName name="_xlnm.Print_Area" localSheetId="4">'Mẫu 4A (2)'!$A$1:$F$411</definedName>
    <definedName name="_xlnm.Print_Titles" localSheetId="4">'Mẫu 4A (2)'!$5:$6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8" l="1"/>
  <c r="A11" i="8" s="1"/>
  <c r="A12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9" i="8" s="1"/>
  <c r="A30" i="8" s="1"/>
  <c r="A31" i="8" s="1"/>
  <c r="A33" i="8" s="1"/>
  <c r="A34" i="8" s="1"/>
  <c r="A35" i="8" s="1"/>
  <c r="A36" i="8" s="1"/>
  <c r="A38" i="8" s="1"/>
  <c r="A39" i="8" s="1"/>
  <c r="A40" i="8" s="1"/>
  <c r="A41" i="8" s="1"/>
  <c r="A42" i="8" s="1"/>
  <c r="A43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7" i="8" s="1"/>
  <c r="A58" i="8" s="1"/>
  <c r="A60" i="8" s="1"/>
  <c r="A61" i="8" s="1"/>
  <c r="A62" i="8" s="1"/>
  <c r="A63" i="8" s="1"/>
  <c r="A64" i="8" s="1"/>
  <c r="A65" i="8" s="1"/>
  <c r="A66" i="8" s="1"/>
  <c r="A69" i="8" s="1"/>
  <c r="A70" i="8" s="1"/>
  <c r="A71" i="8" s="1"/>
  <c r="A72" i="8" s="1"/>
  <c r="A73" i="8" s="1"/>
  <c r="A74" i="8" s="1"/>
  <c r="A76" i="8" s="1"/>
  <c r="A79" i="8" s="1"/>
  <c r="A80" i="8" s="1"/>
  <c r="A81" i="8" s="1"/>
  <c r="A82" i="8" s="1"/>
  <c r="A83" i="8" s="1"/>
  <c r="A84" i="8" s="1"/>
  <c r="A85" i="8" s="1"/>
  <c r="A87" i="8" s="1"/>
  <c r="A88" i="8" s="1"/>
  <c r="A91" i="8" s="1"/>
  <c r="A92" i="8" s="1"/>
  <c r="A93" i="8" s="1"/>
  <c r="A94" i="8" s="1"/>
  <c r="A95" i="8" s="1"/>
  <c r="A96" i="8" s="1"/>
  <c r="A97" i="8" s="1"/>
  <c r="A98" i="8" s="1"/>
  <c r="A99" i="8" s="1"/>
  <c r="A100" i="8" s="1"/>
  <c r="A101" i="8" s="1"/>
  <c r="A102" i="8" s="1"/>
  <c r="A103" i="8" s="1"/>
  <c r="A105" i="8" s="1"/>
  <c r="A106" i="8" s="1"/>
  <c r="A107" i="8" s="1"/>
  <c r="A108" i="8" s="1"/>
  <c r="A109" i="8" s="1"/>
  <c r="A111" i="8" s="1"/>
  <c r="A112" i="8" s="1"/>
  <c r="A113" i="8" s="1"/>
  <c r="A114" i="8" s="1"/>
  <c r="A115" i="8" s="1"/>
  <c r="A116" i="8" s="1"/>
  <c r="A117" i="8" s="1"/>
  <c r="A118" i="8" s="1"/>
  <c r="A119" i="8" s="1"/>
  <c r="A122" i="8" s="1"/>
  <c r="A123" i="8" s="1"/>
  <c r="A124" i="8" s="1"/>
  <c r="A125" i="8" s="1"/>
  <c r="A126" i="8" s="1"/>
  <c r="A127" i="8" s="1"/>
  <c r="A128" i="8" s="1"/>
  <c r="A129" i="8" s="1"/>
  <c r="A130" i="8" s="1"/>
  <c r="A131" i="8" s="1"/>
  <c r="A132" i="8" s="1"/>
  <c r="A133" i="8" s="1"/>
  <c r="A135" i="8" s="1"/>
  <c r="A136" i="8" s="1"/>
  <c r="A137" i="8" s="1"/>
  <c r="A138" i="8" s="1"/>
  <c r="A141" i="8" s="1"/>
  <c r="A142" i="8" s="1"/>
  <c r="A144" i="8" s="1"/>
  <c r="A147" i="8" s="1"/>
  <c r="A148" i="8" s="1"/>
  <c r="A149" i="8" s="1"/>
  <c r="A151" i="8" s="1"/>
  <c r="A152" i="8" s="1"/>
  <c r="A153" i="8" s="1"/>
  <c r="A154" i="8" s="1"/>
  <c r="A157" i="8" s="1"/>
  <c r="A158" i="8" s="1"/>
  <c r="A160" i="8" s="1"/>
  <c r="A163" i="8" s="1"/>
  <c r="A164" i="8" s="1"/>
  <c r="A166" i="8" s="1"/>
  <c r="A167" i="8" s="1"/>
  <c r="A168" i="8" s="1"/>
  <c r="A171" i="8" s="1"/>
  <c r="A172" i="8" s="1"/>
  <c r="A174" i="8" s="1"/>
  <c r="A177" i="8" s="1"/>
  <c r="A178" i="8" s="1"/>
  <c r="A179" i="8" s="1"/>
  <c r="A180" i="8" s="1"/>
  <c r="A182" i="8" s="1"/>
  <c r="A183" i="8" s="1"/>
  <c r="A186" i="8" s="1"/>
  <c r="A188" i="8" s="1"/>
  <c r="A190" i="8" s="1"/>
  <c r="A193" i="8" s="1"/>
  <c r="A194" i="8" s="1"/>
  <c r="A195" i="8" s="1"/>
  <c r="A196" i="8" s="1"/>
  <c r="A197" i="8" s="1"/>
  <c r="A198" i="8" s="1"/>
  <c r="A199" i="8" s="1"/>
  <c r="A200" i="8" s="1"/>
  <c r="A201" i="8" s="1"/>
  <c r="A202" i="8" s="1"/>
  <c r="A203" i="8" s="1"/>
  <c r="A204" i="8" s="1"/>
  <c r="A205" i="8" s="1"/>
  <c r="A206" i="8" s="1"/>
  <c r="A207" i="8" s="1"/>
  <c r="A208" i="8" s="1"/>
  <c r="A209" i="8" s="1"/>
  <c r="A210" i="8" s="1"/>
  <c r="A211" i="8" s="1"/>
  <c r="A212" i="8" s="1"/>
  <c r="A213" i="8" s="1"/>
  <c r="A214" i="8" s="1"/>
  <c r="A215" i="8" s="1"/>
  <c r="A216" i="8" s="1"/>
  <c r="A217" i="8" s="1"/>
  <c r="A218" i="8" s="1"/>
  <c r="A219" i="8" s="1"/>
  <c r="A220" i="8" s="1"/>
  <c r="A221" i="8" s="1"/>
  <c r="A222" i="8" s="1"/>
  <c r="A223" i="8" s="1"/>
  <c r="A224" i="8" s="1"/>
  <c r="A227" i="8" s="1"/>
  <c r="A228" i="8" s="1"/>
  <c r="A229" i="8" s="1"/>
  <c r="A230" i="8" s="1"/>
  <c r="A231" i="8" s="1"/>
  <c r="A232" i="8" s="1"/>
  <c r="A233" i="8" s="1"/>
  <c r="A234" i="8" s="1"/>
  <c r="A235" i="8" s="1"/>
  <c r="A236" i="8" s="1"/>
  <c r="A237" i="8" s="1"/>
  <c r="A238" i="8" s="1"/>
  <c r="A239" i="8" s="1"/>
  <c r="A240" i="8" s="1"/>
  <c r="A241" i="8" s="1"/>
  <c r="A242" i="8" s="1"/>
  <c r="A245" i="8" s="1"/>
  <c r="A246" i="8" s="1"/>
  <c r="A247" i="8" s="1"/>
  <c r="A248" i="8" s="1"/>
  <c r="A249" i="8" s="1"/>
  <c r="A250" i="8" s="1"/>
  <c r="A251" i="8" s="1"/>
  <c r="A252" i="8" s="1"/>
  <c r="A253" i="8" s="1"/>
  <c r="A254" i="8" s="1"/>
  <c r="A255" i="8" s="1"/>
  <c r="A256" i="8" s="1"/>
  <c r="A257" i="8" s="1"/>
  <c r="A258" i="8" s="1"/>
  <c r="A259" i="8" s="1"/>
  <c r="A260" i="8" s="1"/>
  <c r="A261" i="8" s="1"/>
  <c r="A262" i="8" s="1"/>
  <c r="A263" i="8" s="1"/>
  <c r="A264" i="8" s="1"/>
  <c r="A265" i="8" s="1"/>
  <c r="A266" i="8" s="1"/>
  <c r="A267" i="8" s="1"/>
  <c r="A268" i="8" s="1"/>
  <c r="A269" i="8" s="1"/>
  <c r="A270" i="8" s="1"/>
  <c r="A273" i="8" s="1"/>
  <c r="A274" i="8" s="1"/>
  <c r="A275" i="8" s="1"/>
  <c r="A276" i="8" s="1"/>
  <c r="A277" i="8" s="1"/>
  <c r="A278" i="8" s="1"/>
  <c r="A279" i="8" s="1"/>
  <c r="A280" i="8" s="1"/>
  <c r="A281" i="8" s="1"/>
  <c r="A282" i="8" s="1"/>
  <c r="A283" i="8" s="1"/>
  <c r="A284" i="8" s="1"/>
  <c r="A285" i="8" s="1"/>
  <c r="A286" i="8" s="1"/>
  <c r="A287" i="8" s="1"/>
  <c r="A288" i="8" s="1"/>
  <c r="A289" i="8" s="1"/>
  <c r="A290" i="8" s="1"/>
  <c r="A291" i="8" s="1"/>
  <c r="A292" i="8" s="1"/>
  <c r="A293" i="8" s="1"/>
  <c r="A294" i="8" s="1"/>
  <c r="A295" i="8" s="1"/>
  <c r="A296" i="8" s="1"/>
  <c r="A297" i="8" s="1"/>
  <c r="A299" i="8" s="1"/>
  <c r="A300" i="8" s="1"/>
  <c r="A303" i="8" s="1"/>
  <c r="A304" i="8" s="1"/>
  <c r="A305" i="8" s="1"/>
  <c r="A306" i="8" s="1"/>
  <c r="A307" i="8" s="1"/>
  <c r="A308" i="8" s="1"/>
  <c r="A309" i="8" s="1"/>
  <c r="A310" i="8" s="1"/>
  <c r="A311" i="8" s="1"/>
  <c r="A312" i="8" s="1"/>
  <c r="A313" i="8" s="1"/>
  <c r="A314" i="8" s="1"/>
  <c r="A315" i="8" s="1"/>
  <c r="A316" i="8" s="1"/>
  <c r="A317" i="8" s="1"/>
  <c r="A318" i="8" s="1"/>
  <c r="A319" i="8" s="1"/>
  <c r="A320" i="8" s="1"/>
  <c r="A321" i="8" s="1"/>
  <c r="A322" i="8" s="1"/>
  <c r="A323" i="8" s="1"/>
  <c r="A324" i="8" s="1"/>
  <c r="A325" i="8" s="1"/>
  <c r="A326" i="8" s="1"/>
  <c r="A327" i="8" s="1"/>
  <c r="A328" i="8" s="1"/>
  <c r="A329" i="8" s="1"/>
  <c r="A330" i="8" s="1"/>
  <c r="A331" i="8" s="1"/>
  <c r="A333" i="8" s="1"/>
  <c r="A336" i="8" s="1"/>
  <c r="A337" i="8" s="1"/>
  <c r="A338" i="8" s="1"/>
  <c r="A339" i="8" s="1"/>
  <c r="A340" i="8" s="1"/>
  <c r="A341" i="8" s="1"/>
  <c r="A342" i="8" s="1"/>
  <c r="A343" i="8" s="1"/>
  <c r="A344" i="8" s="1"/>
  <c r="A345" i="8" s="1"/>
  <c r="A346" i="8" s="1"/>
  <c r="A347" i="8" s="1"/>
  <c r="A348" i="8" s="1"/>
  <c r="A349" i="8" s="1"/>
  <c r="A350" i="8" s="1"/>
  <c r="A351" i="8" s="1"/>
  <c r="A353" i="8" s="1"/>
  <c r="A354" i="8" s="1"/>
  <c r="A355" i="8" s="1"/>
  <c r="A358" i="8" s="1"/>
  <c r="A359" i="8" s="1"/>
  <c r="A360" i="8" s="1"/>
  <c r="A361" i="8" s="1"/>
  <c r="A362" i="8" s="1"/>
  <c r="A363" i="8" s="1"/>
  <c r="A364" i="8" s="1"/>
  <c r="A365" i="8" s="1"/>
  <c r="A368" i="8" s="1"/>
  <c r="A369" i="8" s="1"/>
  <c r="A370" i="8" s="1"/>
  <c r="A371" i="8" s="1"/>
  <c r="A372" i="8" s="1"/>
  <c r="A373" i="8" s="1"/>
  <c r="A374" i="8" s="1"/>
  <c r="A375" i="8" s="1"/>
  <c r="A376" i="8" s="1"/>
  <c r="A378" i="8" s="1"/>
  <c r="A381" i="8" s="1"/>
  <c r="A382" i="8" s="1"/>
  <c r="A383" i="8" s="1"/>
  <c r="A384" i="8" s="1"/>
  <c r="A385" i="8" s="1"/>
  <c r="A386" i="8" s="1"/>
  <c r="A387" i="8" s="1"/>
  <c r="A388" i="8" s="1"/>
  <c r="A389" i="8" s="1"/>
  <c r="A390" i="8" s="1"/>
  <c r="A391" i="8" s="1"/>
  <c r="A392" i="8" s="1"/>
  <c r="A394" i="8" s="1"/>
  <c r="A397" i="8" s="1"/>
  <c r="A399" i="8" s="1"/>
  <c r="D407" i="8"/>
  <c r="D406" i="8"/>
  <c r="D405" i="8"/>
  <c r="D404" i="8"/>
  <c r="D403" i="8"/>
  <c r="F356" i="4" l="1"/>
  <c r="F343" i="4"/>
  <c r="O341" i="4"/>
  <c r="N341" i="4"/>
  <c r="M339" i="4"/>
  <c r="D250" i="4"/>
  <c r="D237" i="4"/>
  <c r="D227" i="4"/>
  <c r="I227" i="4" s="1"/>
  <c r="D223" i="4"/>
  <c r="I223" i="4" s="1"/>
  <c r="D222" i="4"/>
  <c r="I222" i="4" s="1"/>
  <c r="D221" i="4"/>
  <c r="D180" i="4"/>
  <c r="F180" i="4" s="1"/>
  <c r="D161" i="4"/>
  <c r="F161" i="4" s="1"/>
  <c r="D147" i="4"/>
  <c r="D129" i="4"/>
  <c r="D125" i="4"/>
  <c r="D114" i="4"/>
  <c r="D112" i="4"/>
  <c r="I112" i="4" s="1"/>
  <c r="D28" i="4"/>
  <c r="L339" i="3"/>
  <c r="F356" i="3"/>
  <c r="F343" i="3"/>
  <c r="N341" i="3"/>
  <c r="M341" i="3"/>
  <c r="D250" i="3"/>
  <c r="D237" i="3"/>
  <c r="F237" i="3" s="1"/>
  <c r="D227" i="3"/>
  <c r="I227" i="3" s="1"/>
  <c r="D223" i="3"/>
  <c r="H223" i="3" s="1"/>
  <c r="D222" i="3"/>
  <c r="D221" i="3"/>
  <c r="G221" i="3" s="1"/>
  <c r="D180" i="3"/>
  <c r="G180" i="3" s="1"/>
  <c r="D161" i="3"/>
  <c r="G161" i="3" s="1"/>
  <c r="D147" i="3"/>
  <c r="F147" i="3" s="1"/>
  <c r="D129" i="3"/>
  <c r="I129" i="3" s="1"/>
  <c r="D125" i="3"/>
  <c r="D114" i="3"/>
  <c r="H114" i="3" s="1"/>
  <c r="D112" i="3"/>
  <c r="H112" i="3" s="1"/>
  <c r="D28" i="3"/>
  <c r="D320" i="2"/>
  <c r="D215" i="2"/>
  <c r="D111" i="2"/>
  <c r="D270" i="2"/>
  <c r="D261" i="2"/>
  <c r="D260" i="2"/>
  <c r="D256" i="2"/>
  <c r="D254" i="2"/>
  <c r="D251" i="2"/>
  <c r="D248" i="2"/>
  <c r="D245" i="2"/>
  <c r="D174" i="2"/>
  <c r="D73" i="2"/>
  <c r="D72" i="2"/>
  <c r="D71" i="2"/>
  <c r="D70" i="2"/>
  <c r="D69" i="2"/>
  <c r="D64" i="2"/>
  <c r="D63" i="2"/>
  <c r="D62" i="2"/>
  <c r="D61" i="2"/>
  <c r="D60" i="2"/>
  <c r="D50" i="2"/>
  <c r="D49" i="2"/>
  <c r="D48" i="2"/>
  <c r="D47" i="2"/>
  <c r="D46" i="2"/>
  <c r="D43" i="2"/>
  <c r="D42" i="2"/>
  <c r="D41" i="2"/>
  <c r="D40" i="2"/>
  <c r="D39" i="2"/>
  <c r="D38" i="2"/>
  <c r="D399" i="2"/>
  <c r="D397" i="2"/>
  <c r="D394" i="2"/>
  <c r="D392" i="2"/>
  <c r="D391" i="2"/>
  <c r="D390" i="2"/>
  <c r="D389" i="2"/>
  <c r="D388" i="2"/>
  <c r="D387" i="2"/>
  <c r="D386" i="2"/>
  <c r="D385" i="2"/>
  <c r="D384" i="2"/>
  <c r="D383" i="2"/>
  <c r="D382" i="2"/>
  <c r="D381" i="2"/>
  <c r="D378" i="2"/>
  <c r="D376" i="2"/>
  <c r="D375" i="2"/>
  <c r="D374" i="2"/>
  <c r="D373" i="2"/>
  <c r="D372" i="2"/>
  <c r="D371" i="2"/>
  <c r="D370" i="2"/>
  <c r="D369" i="2"/>
  <c r="D368" i="2"/>
  <c r="D365" i="2"/>
  <c r="D364" i="2"/>
  <c r="D363" i="2"/>
  <c r="D362" i="2"/>
  <c r="D361" i="2"/>
  <c r="D360" i="2"/>
  <c r="D359" i="2"/>
  <c r="D358" i="2"/>
  <c r="D355" i="2"/>
  <c r="D354" i="2"/>
  <c r="D353" i="2"/>
  <c r="D351" i="2"/>
  <c r="D350" i="2"/>
  <c r="D349" i="2"/>
  <c r="D348" i="2"/>
  <c r="D347" i="2"/>
  <c r="D346" i="2"/>
  <c r="D345" i="2"/>
  <c r="D344" i="2"/>
  <c r="D343" i="2"/>
  <c r="D342" i="2"/>
  <c r="D341" i="2"/>
  <c r="D340" i="2"/>
  <c r="D339" i="2"/>
  <c r="D338" i="2"/>
  <c r="D337" i="2"/>
  <c r="D336" i="2"/>
  <c r="D333" i="2"/>
  <c r="D331" i="2"/>
  <c r="D330" i="2"/>
  <c r="D329" i="2"/>
  <c r="D328" i="2"/>
  <c r="D327" i="2"/>
  <c r="D326" i="2"/>
  <c r="D325" i="2"/>
  <c r="D324" i="2"/>
  <c r="D323" i="2"/>
  <c r="D322" i="2"/>
  <c r="D321" i="2"/>
  <c r="D319" i="2"/>
  <c r="D318" i="2"/>
  <c r="D317" i="2"/>
  <c r="D316" i="2"/>
  <c r="D315" i="2"/>
  <c r="D314" i="2"/>
  <c r="D313" i="2"/>
  <c r="D312" i="2"/>
  <c r="D311" i="2"/>
  <c r="D310" i="2"/>
  <c r="D309" i="2"/>
  <c r="D308" i="2"/>
  <c r="D307" i="2"/>
  <c r="D306" i="2"/>
  <c r="D305" i="2"/>
  <c r="D304" i="2"/>
  <c r="D303" i="2"/>
  <c r="D300" i="2"/>
  <c r="D299" i="2"/>
  <c r="D297" i="2"/>
  <c r="D296" i="2"/>
  <c r="D295" i="2"/>
  <c r="D294" i="2"/>
  <c r="D293" i="2"/>
  <c r="D292" i="2"/>
  <c r="D291" i="2"/>
  <c r="D290" i="2"/>
  <c r="D289" i="2"/>
  <c r="D288" i="2"/>
  <c r="D287" i="2"/>
  <c r="D286" i="2"/>
  <c r="D285" i="2"/>
  <c r="D284" i="2"/>
  <c r="D283" i="2"/>
  <c r="D282" i="2"/>
  <c r="D281" i="2"/>
  <c r="D280" i="2"/>
  <c r="D279" i="2"/>
  <c r="D278" i="2"/>
  <c r="D277" i="2"/>
  <c r="D276" i="2"/>
  <c r="D275" i="2"/>
  <c r="D274" i="2"/>
  <c r="D273" i="2"/>
  <c r="D269" i="2"/>
  <c r="D268" i="2"/>
  <c r="D267" i="2"/>
  <c r="D266" i="2"/>
  <c r="D265" i="2"/>
  <c r="D264" i="2"/>
  <c r="D263" i="2"/>
  <c r="D262" i="2"/>
  <c r="D259" i="2"/>
  <c r="D258" i="2"/>
  <c r="D257" i="2"/>
  <c r="D255" i="2"/>
  <c r="D253" i="2"/>
  <c r="D252" i="2"/>
  <c r="D250" i="2"/>
  <c r="D249" i="2"/>
  <c r="D247" i="2"/>
  <c r="D246" i="2"/>
  <c r="D242" i="2"/>
  <c r="D241" i="2"/>
  <c r="D240" i="2"/>
  <c r="D239" i="2"/>
  <c r="D238" i="2"/>
  <c r="D237" i="2"/>
  <c r="D236" i="2"/>
  <c r="D235" i="2"/>
  <c r="D234" i="2"/>
  <c r="D233" i="2"/>
  <c r="D232" i="2"/>
  <c r="D231" i="2"/>
  <c r="D230" i="2"/>
  <c r="D229" i="2"/>
  <c r="D228" i="2"/>
  <c r="D227" i="2"/>
  <c r="D224" i="2"/>
  <c r="D223" i="2"/>
  <c r="D222" i="2"/>
  <c r="D221" i="2"/>
  <c r="D220" i="2"/>
  <c r="D219" i="2"/>
  <c r="D218" i="2"/>
  <c r="D217" i="2"/>
  <c r="D216" i="2"/>
  <c r="D214" i="2"/>
  <c r="D213" i="2"/>
  <c r="D212" i="2"/>
  <c r="D211" i="2"/>
  <c r="D210" i="2"/>
  <c r="D209" i="2"/>
  <c r="D208" i="2"/>
  <c r="D207" i="2"/>
  <c r="D206" i="2"/>
  <c r="D205" i="2"/>
  <c r="D204" i="2"/>
  <c r="D203" i="2"/>
  <c r="D202" i="2"/>
  <c r="D201" i="2"/>
  <c r="D200" i="2"/>
  <c r="D199" i="2"/>
  <c r="D198" i="2"/>
  <c r="D197" i="2"/>
  <c r="D196" i="2"/>
  <c r="D195" i="2"/>
  <c r="D194" i="2"/>
  <c r="D193" i="2"/>
  <c r="D190" i="2"/>
  <c r="D188" i="2"/>
  <c r="D186" i="2"/>
  <c r="D183" i="2"/>
  <c r="D182" i="2"/>
  <c r="D180" i="2"/>
  <c r="D179" i="2"/>
  <c r="D178" i="2"/>
  <c r="D177" i="2"/>
  <c r="D172" i="2"/>
  <c r="D171" i="2"/>
  <c r="D168" i="2"/>
  <c r="D167" i="2"/>
  <c r="D166" i="2"/>
  <c r="D164" i="2"/>
  <c r="D163" i="2"/>
  <c r="D160" i="2"/>
  <c r="D158" i="2"/>
  <c r="D157" i="2"/>
  <c r="D154" i="2"/>
  <c r="D153" i="2"/>
  <c r="D152" i="2"/>
  <c r="D151" i="2"/>
  <c r="D149" i="2"/>
  <c r="D148" i="2"/>
  <c r="D147" i="2"/>
  <c r="D144" i="2"/>
  <c r="D142" i="2"/>
  <c r="D141" i="2"/>
  <c r="D138" i="2"/>
  <c r="D137" i="2"/>
  <c r="D136" i="2"/>
  <c r="D135" i="2"/>
  <c r="D133" i="2"/>
  <c r="D132" i="2"/>
  <c r="D131" i="2"/>
  <c r="D130" i="2"/>
  <c r="D129" i="2"/>
  <c r="D128" i="2"/>
  <c r="D127" i="2"/>
  <c r="D126" i="2"/>
  <c r="D125" i="2"/>
  <c r="D124" i="2"/>
  <c r="D123" i="2"/>
  <c r="D122" i="2"/>
  <c r="D119" i="2"/>
  <c r="D118" i="2"/>
  <c r="D117" i="2"/>
  <c r="D116" i="2"/>
  <c r="D115" i="2"/>
  <c r="D114" i="2"/>
  <c r="D113" i="2"/>
  <c r="D112" i="2"/>
  <c r="D109" i="2"/>
  <c r="D108" i="2"/>
  <c r="D107" i="2"/>
  <c r="D106" i="2"/>
  <c r="D105" i="2"/>
  <c r="D103" i="2"/>
  <c r="D102" i="2"/>
  <c r="D101" i="2"/>
  <c r="D100" i="2"/>
  <c r="D99" i="2"/>
  <c r="D98" i="2"/>
  <c r="D97" i="2"/>
  <c r="D96" i="2"/>
  <c r="D95" i="2"/>
  <c r="D94" i="2"/>
  <c r="D93" i="2"/>
  <c r="D92" i="2"/>
  <c r="D91" i="2"/>
  <c r="D88" i="2"/>
  <c r="D87" i="2"/>
  <c r="D85" i="2"/>
  <c r="D84" i="2"/>
  <c r="D83" i="2"/>
  <c r="D82" i="2"/>
  <c r="D81" i="2"/>
  <c r="D80" i="2"/>
  <c r="D79" i="2"/>
  <c r="D76" i="2"/>
  <c r="D74" i="2"/>
  <c r="D66" i="2"/>
  <c r="D65" i="2"/>
  <c r="D58" i="2"/>
  <c r="D57" i="2"/>
  <c r="D55" i="2"/>
  <c r="D54" i="2"/>
  <c r="D53" i="2"/>
  <c r="D52" i="2"/>
  <c r="D51" i="2"/>
  <c r="D36" i="2"/>
  <c r="D35" i="2"/>
  <c r="D34" i="2"/>
  <c r="D33" i="2"/>
  <c r="D30" i="2"/>
  <c r="D31" i="2"/>
  <c r="D29" i="2"/>
  <c r="D16" i="2"/>
  <c r="D17" i="2"/>
  <c r="D18" i="2"/>
  <c r="D19" i="2"/>
  <c r="D20" i="2"/>
  <c r="D21" i="2"/>
  <c r="D22" i="2"/>
  <c r="D23" i="2"/>
  <c r="D24" i="2"/>
  <c r="D25" i="2"/>
  <c r="D26" i="2"/>
  <c r="D27" i="2"/>
  <c r="D10" i="2"/>
  <c r="D11" i="2"/>
  <c r="D12" i="2"/>
  <c r="D9" i="2"/>
  <c r="D15" i="2"/>
  <c r="H13" i="2"/>
  <c r="I13" i="2"/>
  <c r="J13" i="2"/>
  <c r="K13" i="2"/>
  <c r="H14" i="2"/>
  <c r="I14" i="2"/>
  <c r="J14" i="2"/>
  <c r="K14" i="2"/>
  <c r="H28" i="2"/>
  <c r="I28" i="2"/>
  <c r="J28" i="2"/>
  <c r="K28" i="2"/>
  <c r="H32" i="2"/>
  <c r="I32" i="2"/>
  <c r="J32" i="2"/>
  <c r="K32" i="2"/>
  <c r="H37" i="2"/>
  <c r="I37" i="2"/>
  <c r="J37" i="2"/>
  <c r="K37" i="2"/>
  <c r="H44" i="2"/>
  <c r="I44" i="2"/>
  <c r="J44" i="2"/>
  <c r="K44" i="2"/>
  <c r="H45" i="2"/>
  <c r="I45" i="2"/>
  <c r="J45" i="2"/>
  <c r="K45" i="2"/>
  <c r="H56" i="2"/>
  <c r="I56" i="2"/>
  <c r="J56" i="2"/>
  <c r="K56" i="2"/>
  <c r="H59" i="2"/>
  <c r="I59" i="2"/>
  <c r="J59" i="2"/>
  <c r="K59" i="2"/>
  <c r="H67" i="2"/>
  <c r="I67" i="2"/>
  <c r="J67" i="2"/>
  <c r="K67" i="2"/>
  <c r="H68" i="2"/>
  <c r="I68" i="2"/>
  <c r="J68" i="2"/>
  <c r="K68" i="2"/>
  <c r="H75" i="2"/>
  <c r="I75" i="2"/>
  <c r="J75" i="2"/>
  <c r="K75" i="2"/>
  <c r="H77" i="2"/>
  <c r="I77" i="2"/>
  <c r="J77" i="2"/>
  <c r="K77" i="2"/>
  <c r="H78" i="2"/>
  <c r="I78" i="2"/>
  <c r="J78" i="2"/>
  <c r="K78" i="2"/>
  <c r="H86" i="2"/>
  <c r="I86" i="2"/>
  <c r="J86" i="2"/>
  <c r="K86" i="2"/>
  <c r="H89" i="2"/>
  <c r="I89" i="2"/>
  <c r="J89" i="2"/>
  <c r="K89" i="2"/>
  <c r="H90" i="2"/>
  <c r="I90" i="2"/>
  <c r="J90" i="2"/>
  <c r="K90" i="2"/>
  <c r="H104" i="2"/>
  <c r="I104" i="2"/>
  <c r="J104" i="2"/>
  <c r="K104" i="2"/>
  <c r="H110" i="2"/>
  <c r="I110" i="2"/>
  <c r="J110" i="2"/>
  <c r="K110" i="2"/>
  <c r="H120" i="2"/>
  <c r="I120" i="2"/>
  <c r="J120" i="2"/>
  <c r="K120" i="2"/>
  <c r="H121" i="2"/>
  <c r="I121" i="2"/>
  <c r="J121" i="2"/>
  <c r="K121" i="2"/>
  <c r="H134" i="2"/>
  <c r="I134" i="2"/>
  <c r="J134" i="2"/>
  <c r="K134" i="2"/>
  <c r="H139" i="2"/>
  <c r="I139" i="2"/>
  <c r="J139" i="2"/>
  <c r="K139" i="2"/>
  <c r="H140" i="2"/>
  <c r="I140" i="2"/>
  <c r="J140" i="2"/>
  <c r="K140" i="2"/>
  <c r="H143" i="2"/>
  <c r="I143" i="2"/>
  <c r="J143" i="2"/>
  <c r="K143" i="2"/>
  <c r="H145" i="2"/>
  <c r="I145" i="2"/>
  <c r="J145" i="2"/>
  <c r="K145" i="2"/>
  <c r="H146" i="2"/>
  <c r="I146" i="2"/>
  <c r="J146" i="2"/>
  <c r="K146" i="2"/>
  <c r="H150" i="2"/>
  <c r="I150" i="2"/>
  <c r="J150" i="2"/>
  <c r="K150" i="2"/>
  <c r="H155" i="2"/>
  <c r="I155" i="2"/>
  <c r="J155" i="2"/>
  <c r="K155" i="2"/>
  <c r="H156" i="2"/>
  <c r="I156" i="2"/>
  <c r="J156" i="2"/>
  <c r="K156" i="2"/>
  <c r="H159" i="2"/>
  <c r="I159" i="2"/>
  <c r="J159" i="2"/>
  <c r="K159" i="2"/>
  <c r="H161" i="2"/>
  <c r="I161" i="2"/>
  <c r="J161" i="2"/>
  <c r="K161" i="2"/>
  <c r="H162" i="2"/>
  <c r="I162" i="2"/>
  <c r="J162" i="2"/>
  <c r="K162" i="2"/>
  <c r="H165" i="2"/>
  <c r="I165" i="2"/>
  <c r="J165" i="2"/>
  <c r="K165" i="2"/>
  <c r="H169" i="2"/>
  <c r="I169" i="2"/>
  <c r="J169" i="2"/>
  <c r="K169" i="2"/>
  <c r="H170" i="2"/>
  <c r="I170" i="2"/>
  <c r="J170" i="2"/>
  <c r="K170" i="2"/>
  <c r="H173" i="2"/>
  <c r="I173" i="2"/>
  <c r="J173" i="2"/>
  <c r="K173" i="2"/>
  <c r="H175" i="2"/>
  <c r="I175" i="2"/>
  <c r="J175" i="2"/>
  <c r="K175" i="2"/>
  <c r="H176" i="2"/>
  <c r="I176" i="2"/>
  <c r="J176" i="2"/>
  <c r="K176" i="2"/>
  <c r="H181" i="2"/>
  <c r="I181" i="2"/>
  <c r="J181" i="2"/>
  <c r="K181" i="2"/>
  <c r="H184" i="2"/>
  <c r="I184" i="2"/>
  <c r="J184" i="2"/>
  <c r="K184" i="2"/>
  <c r="H185" i="2"/>
  <c r="I185" i="2"/>
  <c r="J185" i="2"/>
  <c r="K185" i="2"/>
  <c r="H187" i="2"/>
  <c r="I187" i="2"/>
  <c r="J187" i="2"/>
  <c r="K187" i="2"/>
  <c r="H189" i="2"/>
  <c r="I189" i="2"/>
  <c r="J189" i="2"/>
  <c r="K189" i="2"/>
  <c r="H191" i="2"/>
  <c r="I191" i="2"/>
  <c r="J191" i="2"/>
  <c r="K191" i="2"/>
  <c r="H192" i="2"/>
  <c r="I192" i="2"/>
  <c r="J192" i="2"/>
  <c r="K192" i="2"/>
  <c r="H225" i="2"/>
  <c r="I225" i="2"/>
  <c r="J225" i="2"/>
  <c r="K225" i="2"/>
  <c r="H226" i="2"/>
  <c r="I226" i="2"/>
  <c r="J226" i="2"/>
  <c r="K226" i="2"/>
  <c r="H243" i="2"/>
  <c r="I243" i="2"/>
  <c r="J243" i="2"/>
  <c r="K243" i="2"/>
  <c r="H244" i="2"/>
  <c r="I244" i="2"/>
  <c r="J244" i="2"/>
  <c r="K244" i="2"/>
  <c r="H271" i="2"/>
  <c r="I271" i="2"/>
  <c r="J271" i="2"/>
  <c r="K271" i="2"/>
  <c r="H272" i="2"/>
  <c r="I272" i="2"/>
  <c r="J272" i="2"/>
  <c r="K272" i="2"/>
  <c r="H298" i="2"/>
  <c r="I298" i="2"/>
  <c r="J298" i="2"/>
  <c r="K298" i="2"/>
  <c r="H301" i="2"/>
  <c r="I301" i="2"/>
  <c r="J301" i="2"/>
  <c r="K301" i="2"/>
  <c r="H302" i="2"/>
  <c r="I302" i="2"/>
  <c r="J302" i="2"/>
  <c r="K302" i="2"/>
  <c r="H332" i="2"/>
  <c r="I332" i="2"/>
  <c r="J332" i="2"/>
  <c r="K332" i="2"/>
  <c r="H334" i="2"/>
  <c r="I334" i="2"/>
  <c r="J334" i="2"/>
  <c r="K334" i="2"/>
  <c r="H335" i="2"/>
  <c r="I335" i="2"/>
  <c r="J335" i="2"/>
  <c r="K335" i="2"/>
  <c r="H352" i="2"/>
  <c r="I352" i="2"/>
  <c r="J352" i="2"/>
  <c r="K352" i="2"/>
  <c r="H356" i="2"/>
  <c r="I356" i="2"/>
  <c r="J356" i="2"/>
  <c r="K356" i="2"/>
  <c r="H357" i="2"/>
  <c r="I357" i="2"/>
  <c r="J357" i="2"/>
  <c r="K357" i="2"/>
  <c r="H366" i="2"/>
  <c r="I366" i="2"/>
  <c r="J366" i="2"/>
  <c r="K366" i="2"/>
  <c r="H367" i="2"/>
  <c r="I367" i="2"/>
  <c r="J367" i="2"/>
  <c r="K367" i="2"/>
  <c r="H377" i="2"/>
  <c r="I377" i="2"/>
  <c r="J377" i="2"/>
  <c r="K377" i="2"/>
  <c r="H379" i="2"/>
  <c r="I379" i="2"/>
  <c r="J379" i="2"/>
  <c r="K379" i="2"/>
  <c r="H380" i="2"/>
  <c r="I380" i="2"/>
  <c r="J380" i="2"/>
  <c r="K380" i="2"/>
  <c r="H393" i="2"/>
  <c r="I393" i="2"/>
  <c r="J393" i="2"/>
  <c r="K393" i="2"/>
  <c r="H395" i="2"/>
  <c r="I395" i="2"/>
  <c r="J395" i="2"/>
  <c r="K395" i="2"/>
  <c r="H396" i="2"/>
  <c r="I396" i="2"/>
  <c r="J396" i="2"/>
  <c r="K396" i="2"/>
  <c r="H398" i="2"/>
  <c r="I398" i="2"/>
  <c r="J398" i="2"/>
  <c r="K398" i="2"/>
  <c r="F382" i="2"/>
  <c r="F363" i="2"/>
  <c r="F347" i="2"/>
  <c r="K347" i="2" s="1"/>
  <c r="F343" i="2"/>
  <c r="K343" i="2" s="1"/>
  <c r="F342" i="2"/>
  <c r="F341" i="2"/>
  <c r="J341" i="2" s="1"/>
  <c r="F291" i="2"/>
  <c r="J291" i="2" s="1"/>
  <c r="F270" i="2"/>
  <c r="J270" i="2" s="1"/>
  <c r="F251" i="2"/>
  <c r="F236" i="2"/>
  <c r="J236" i="2" s="1"/>
  <c r="F232" i="2"/>
  <c r="J232" i="2" s="1"/>
  <c r="F219" i="2"/>
  <c r="F217" i="2"/>
  <c r="F50" i="2"/>
  <c r="A304" i="2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3" i="2" s="1"/>
  <c r="F321" i="1"/>
  <c r="F216" i="1"/>
  <c r="F400" i="1"/>
  <c r="F398" i="1"/>
  <c r="F395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79" i="1"/>
  <c r="F377" i="1"/>
  <c r="F376" i="1"/>
  <c r="F375" i="1"/>
  <c r="F374" i="1"/>
  <c r="F373" i="1"/>
  <c r="F372" i="1"/>
  <c r="F371" i="1"/>
  <c r="F370" i="1"/>
  <c r="F369" i="1"/>
  <c r="F366" i="1"/>
  <c r="F365" i="1"/>
  <c r="F364" i="1"/>
  <c r="F363" i="1"/>
  <c r="F362" i="1"/>
  <c r="F361" i="1"/>
  <c r="F360" i="1"/>
  <c r="F359" i="1"/>
  <c r="F356" i="1"/>
  <c r="F355" i="1"/>
  <c r="F354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4" i="1"/>
  <c r="F332" i="1"/>
  <c r="F331" i="1"/>
  <c r="F330" i="1"/>
  <c r="F329" i="1"/>
  <c r="F328" i="1"/>
  <c r="F327" i="1"/>
  <c r="F326" i="1"/>
  <c r="F325" i="1"/>
  <c r="F324" i="1"/>
  <c r="F323" i="1"/>
  <c r="F322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1" i="1"/>
  <c r="F300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5" i="1"/>
  <c r="F224" i="1"/>
  <c r="F223" i="1"/>
  <c r="F222" i="1"/>
  <c r="F221" i="1"/>
  <c r="F220" i="1"/>
  <c r="F219" i="1"/>
  <c r="F218" i="1"/>
  <c r="F217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1" i="1"/>
  <c r="F189" i="1"/>
  <c r="F187" i="1"/>
  <c r="F184" i="1"/>
  <c r="F183" i="1"/>
  <c r="F181" i="1"/>
  <c r="F180" i="1"/>
  <c r="F179" i="1"/>
  <c r="F178" i="1"/>
  <c r="F175" i="1"/>
  <c r="F173" i="1"/>
  <c r="F172" i="1"/>
  <c r="F169" i="1"/>
  <c r="F168" i="1"/>
  <c r="F167" i="1"/>
  <c r="F165" i="1"/>
  <c r="F164" i="1"/>
  <c r="F161" i="1"/>
  <c r="F159" i="1"/>
  <c r="F158" i="1"/>
  <c r="F155" i="1"/>
  <c r="F154" i="1"/>
  <c r="F153" i="1"/>
  <c r="F152" i="1"/>
  <c r="F150" i="1"/>
  <c r="F149" i="1"/>
  <c r="F148" i="1"/>
  <c r="F145" i="1"/>
  <c r="F143" i="1"/>
  <c r="F142" i="1"/>
  <c r="F139" i="1"/>
  <c r="F138" i="1"/>
  <c r="F137" i="1"/>
  <c r="F136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0" i="1"/>
  <c r="F119" i="1"/>
  <c r="F118" i="1"/>
  <c r="F117" i="1"/>
  <c r="F116" i="1"/>
  <c r="F115" i="1"/>
  <c r="F114" i="1"/>
  <c r="F113" i="1"/>
  <c r="F112" i="1"/>
  <c r="F110" i="1"/>
  <c r="F109" i="1"/>
  <c r="F108" i="1"/>
  <c r="F107" i="1"/>
  <c r="F106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89" i="1"/>
  <c r="F88" i="1"/>
  <c r="F86" i="1"/>
  <c r="F85" i="1"/>
  <c r="F84" i="1"/>
  <c r="F83" i="1"/>
  <c r="F82" i="1"/>
  <c r="F81" i="1"/>
  <c r="F80" i="1"/>
  <c r="F77" i="1"/>
  <c r="F75" i="1"/>
  <c r="F74" i="1"/>
  <c r="F73" i="1"/>
  <c r="F72" i="1"/>
  <c r="F71" i="1"/>
  <c r="F70" i="1"/>
  <c r="F67" i="1"/>
  <c r="F66" i="1"/>
  <c r="F65" i="1"/>
  <c r="F64" i="1"/>
  <c r="F63" i="1"/>
  <c r="F62" i="1"/>
  <c r="F61" i="1"/>
  <c r="F59" i="1"/>
  <c r="F58" i="1"/>
  <c r="F56" i="1"/>
  <c r="F55" i="1"/>
  <c r="F54" i="1"/>
  <c r="F53" i="1"/>
  <c r="F52" i="1"/>
  <c r="F51" i="1"/>
  <c r="F50" i="1"/>
  <c r="F49" i="1"/>
  <c r="F48" i="1"/>
  <c r="F47" i="1"/>
  <c r="F44" i="1"/>
  <c r="F43" i="1"/>
  <c r="F42" i="1"/>
  <c r="F41" i="1"/>
  <c r="F40" i="1"/>
  <c r="F39" i="1"/>
  <c r="F37" i="1"/>
  <c r="F36" i="1"/>
  <c r="F35" i="1"/>
  <c r="F34" i="1"/>
  <c r="F32" i="1"/>
  <c r="F31" i="1"/>
  <c r="F30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1" i="1"/>
  <c r="F12" i="1"/>
  <c r="F13" i="1"/>
  <c r="F10" i="1"/>
  <c r="K391" i="1"/>
  <c r="K385" i="1"/>
  <c r="L385" i="1" s="1"/>
  <c r="K383" i="1"/>
  <c r="L383" i="1" s="1"/>
  <c r="K377" i="1"/>
  <c r="L377" i="1" s="1"/>
  <c r="K371" i="1"/>
  <c r="K370" i="1"/>
  <c r="K369" i="1"/>
  <c r="K350" i="1"/>
  <c r="K347" i="1"/>
  <c r="L347" i="1" s="1"/>
  <c r="K337" i="1"/>
  <c r="K318" i="1"/>
  <c r="K313" i="1"/>
  <c r="K307" i="1"/>
  <c r="A305" i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4" i="1" s="1"/>
  <c r="K296" i="1"/>
  <c r="K292" i="1"/>
  <c r="K289" i="1"/>
  <c r="K284" i="1"/>
  <c r="K282" i="1"/>
  <c r="K270" i="1"/>
  <c r="K264" i="1"/>
  <c r="K262" i="1"/>
  <c r="K254" i="1"/>
  <c r="K232" i="1"/>
  <c r="K230" i="1"/>
  <c r="K223" i="1"/>
  <c r="K222" i="1"/>
  <c r="K216" i="1"/>
  <c r="L216" i="1" s="1"/>
  <c r="D110" i="3" s="1"/>
  <c r="K209" i="1"/>
  <c r="L209" i="1" s="1"/>
  <c r="D103" i="3" s="1"/>
  <c r="K208" i="1"/>
  <c r="K194" i="1"/>
  <c r="K189" i="1"/>
  <c r="K179" i="1"/>
  <c r="K173" i="1"/>
  <c r="K167" i="1"/>
  <c r="K165" i="1"/>
  <c r="K136" i="1"/>
  <c r="K134" i="1"/>
  <c r="K133" i="1"/>
  <c r="K127" i="1"/>
  <c r="K125" i="1"/>
  <c r="K117" i="1"/>
  <c r="K116" i="1"/>
  <c r="K115" i="1"/>
  <c r="K104" i="1"/>
  <c r="K98" i="1"/>
  <c r="K94" i="1"/>
  <c r="K92" i="1"/>
  <c r="K86" i="1"/>
  <c r="K83" i="1"/>
  <c r="K72" i="1"/>
  <c r="K67" i="1"/>
  <c r="K64" i="1"/>
  <c r="K58" i="1"/>
  <c r="K55" i="1"/>
  <c r="K50" i="1"/>
  <c r="K48" i="1"/>
  <c r="K44" i="1"/>
  <c r="K43" i="1"/>
  <c r="K13" i="1"/>
  <c r="L13" i="1" s="1"/>
  <c r="K12" i="1"/>
  <c r="L12" i="1" s="1"/>
  <c r="K11" i="1"/>
  <c r="L11" i="1" s="1"/>
  <c r="K10" i="1"/>
  <c r="L10" i="1" s="1"/>
  <c r="D240" i="3" l="1"/>
  <c r="I240" i="3" s="1"/>
  <c r="D252" i="4"/>
  <c r="I252" i="4" s="1"/>
  <c r="F10" i="2"/>
  <c r="K10" i="2" s="1"/>
  <c r="D8" i="4"/>
  <c r="I8" i="4" s="1"/>
  <c r="D9" i="3"/>
  <c r="H9" i="3" s="1"/>
  <c r="D8" i="3"/>
  <c r="G8" i="3" s="1"/>
  <c r="G227" i="4"/>
  <c r="G223" i="4"/>
  <c r="H227" i="4"/>
  <c r="H223" i="4"/>
  <c r="F223" i="4"/>
  <c r="F227" i="4"/>
  <c r="F9" i="2"/>
  <c r="H9" i="2" s="1"/>
  <c r="D6" i="4"/>
  <c r="D6" i="3"/>
  <c r="F385" i="2"/>
  <c r="H385" i="2" s="1"/>
  <c r="D253" i="4"/>
  <c r="H253" i="4" s="1"/>
  <c r="D253" i="3"/>
  <c r="F253" i="3" s="1"/>
  <c r="I125" i="4"/>
  <c r="H125" i="4"/>
  <c r="G125" i="4"/>
  <c r="F125" i="4"/>
  <c r="I147" i="4"/>
  <c r="F147" i="4"/>
  <c r="H147" i="4"/>
  <c r="G147" i="4"/>
  <c r="F11" i="2"/>
  <c r="H11" i="2" s="1"/>
  <c r="D9" i="4"/>
  <c r="D10" i="3"/>
  <c r="G10" i="3" s="1"/>
  <c r="F208" i="2"/>
  <c r="H208" i="2" s="1"/>
  <c r="D103" i="4"/>
  <c r="G103" i="4" s="1"/>
  <c r="F346" i="2"/>
  <c r="H346" i="2" s="1"/>
  <c r="D226" i="4"/>
  <c r="I226" i="4" s="1"/>
  <c r="D226" i="3"/>
  <c r="I226" i="3" s="1"/>
  <c r="D10" i="4"/>
  <c r="F215" i="2"/>
  <c r="I215" i="2" s="1"/>
  <c r="D110" i="4"/>
  <c r="F368" i="2"/>
  <c r="K368" i="2" s="1"/>
  <c r="D240" i="4"/>
  <c r="D405" i="1"/>
  <c r="D404" i="1"/>
  <c r="D408" i="1"/>
  <c r="D407" i="1"/>
  <c r="D406" i="1"/>
  <c r="G28" i="4"/>
  <c r="I28" i="4"/>
  <c r="F129" i="4"/>
  <c r="H129" i="4"/>
  <c r="F384" i="2"/>
  <c r="H384" i="2" s="1"/>
  <c r="D252" i="3"/>
  <c r="F252" i="3" s="1"/>
  <c r="G237" i="4"/>
  <c r="H237" i="4"/>
  <c r="F237" i="4"/>
  <c r="I237" i="4"/>
  <c r="F28" i="4"/>
  <c r="H28" i="4"/>
  <c r="F112" i="4"/>
  <c r="G112" i="4"/>
  <c r="H112" i="4"/>
  <c r="F250" i="4"/>
  <c r="H250" i="4"/>
  <c r="G250" i="4"/>
  <c r="I250" i="4"/>
  <c r="H114" i="4"/>
  <c r="F114" i="4"/>
  <c r="G114" i="4"/>
  <c r="I114" i="4"/>
  <c r="G221" i="4"/>
  <c r="H221" i="4"/>
  <c r="F221" i="4"/>
  <c r="I221" i="4"/>
  <c r="G129" i="4"/>
  <c r="I129" i="4"/>
  <c r="F222" i="4"/>
  <c r="H222" i="4"/>
  <c r="G222" i="4"/>
  <c r="G161" i="4"/>
  <c r="I161" i="4"/>
  <c r="H161" i="4"/>
  <c r="H180" i="4"/>
  <c r="I180" i="4"/>
  <c r="G180" i="4"/>
  <c r="H180" i="3"/>
  <c r="I147" i="3"/>
  <c r="H240" i="3"/>
  <c r="G227" i="3"/>
  <c r="F240" i="3"/>
  <c r="H227" i="3"/>
  <c r="G240" i="3"/>
  <c r="I114" i="3"/>
  <c r="I112" i="3"/>
  <c r="H147" i="3"/>
  <c r="F227" i="3"/>
  <c r="I28" i="3"/>
  <c r="H28" i="3"/>
  <c r="I125" i="3"/>
  <c r="F125" i="3"/>
  <c r="H125" i="3"/>
  <c r="G125" i="3"/>
  <c r="F28" i="3"/>
  <c r="G28" i="3"/>
  <c r="H103" i="3"/>
  <c r="G103" i="3"/>
  <c r="F103" i="3"/>
  <c r="F161" i="3"/>
  <c r="I221" i="3"/>
  <c r="F221" i="3"/>
  <c r="H221" i="3"/>
  <c r="I223" i="3"/>
  <c r="G223" i="3"/>
  <c r="F180" i="3"/>
  <c r="I180" i="3"/>
  <c r="F223" i="3"/>
  <c r="F112" i="3"/>
  <c r="G112" i="3"/>
  <c r="F114" i="3"/>
  <c r="G114" i="3"/>
  <c r="H129" i="3"/>
  <c r="F129" i="3"/>
  <c r="G129" i="3"/>
  <c r="G222" i="3"/>
  <c r="F222" i="3"/>
  <c r="H222" i="3"/>
  <c r="I222" i="3"/>
  <c r="G250" i="3"/>
  <c r="F250" i="3"/>
  <c r="H250" i="3"/>
  <c r="I250" i="3"/>
  <c r="I103" i="3"/>
  <c r="G147" i="3"/>
  <c r="H161" i="3"/>
  <c r="I161" i="3"/>
  <c r="G237" i="3"/>
  <c r="I237" i="3"/>
  <c r="H237" i="3"/>
  <c r="F12" i="2"/>
  <c r="K12" i="2" s="1"/>
  <c r="J347" i="2"/>
  <c r="J343" i="2"/>
  <c r="I217" i="2"/>
  <c r="K217" i="2"/>
  <c r="H217" i="2"/>
  <c r="J217" i="2"/>
  <c r="K346" i="2"/>
  <c r="H363" i="2"/>
  <c r="I363" i="2"/>
  <c r="K363" i="2"/>
  <c r="H291" i="2"/>
  <c r="I291" i="2"/>
  <c r="K291" i="2"/>
  <c r="H342" i="2"/>
  <c r="I342" i="2"/>
  <c r="K342" i="2"/>
  <c r="K382" i="2"/>
  <c r="I382" i="2"/>
  <c r="H382" i="2"/>
  <c r="J342" i="2"/>
  <c r="I219" i="2"/>
  <c r="K219" i="2"/>
  <c r="H219" i="2"/>
  <c r="J219" i="2"/>
  <c r="H251" i="2"/>
  <c r="I251" i="2"/>
  <c r="J251" i="2"/>
  <c r="K251" i="2"/>
  <c r="H50" i="2"/>
  <c r="K50" i="2"/>
  <c r="J50" i="2"/>
  <c r="I50" i="2"/>
  <c r="J382" i="2"/>
  <c r="J363" i="2"/>
  <c r="H341" i="2"/>
  <c r="I341" i="2"/>
  <c r="K341" i="2"/>
  <c r="H232" i="2"/>
  <c r="I232" i="2"/>
  <c r="H236" i="2"/>
  <c r="I236" i="2"/>
  <c r="H270" i="2"/>
  <c r="I270" i="2"/>
  <c r="H343" i="2"/>
  <c r="I343" i="2"/>
  <c r="H347" i="2"/>
  <c r="I347" i="2"/>
  <c r="K270" i="2"/>
  <c r="K236" i="2"/>
  <c r="K232" i="2"/>
  <c r="K47" i="1"/>
  <c r="L47" i="1" s="1"/>
  <c r="K155" i="1"/>
  <c r="L155" i="1" s="1"/>
  <c r="K184" i="1"/>
  <c r="L184" i="1" s="1"/>
  <c r="K395" i="1"/>
  <c r="L395" i="1" s="1"/>
  <c r="K21" i="1"/>
  <c r="L21" i="1" s="1"/>
  <c r="K24" i="1"/>
  <c r="L24" i="1" s="1"/>
  <c r="K27" i="1"/>
  <c r="L27" i="1" s="1"/>
  <c r="K34" i="1"/>
  <c r="L34" i="1" s="1"/>
  <c r="K36" i="1"/>
  <c r="L36" i="1" s="1"/>
  <c r="K39" i="1"/>
  <c r="L39" i="1" s="1"/>
  <c r="K40" i="1"/>
  <c r="L40" i="1" s="1"/>
  <c r="K62" i="1"/>
  <c r="L62" i="1" s="1"/>
  <c r="K65" i="1"/>
  <c r="L65" i="1" s="1"/>
  <c r="K81" i="1"/>
  <c r="L81" i="1" s="1"/>
  <c r="K101" i="1"/>
  <c r="L101" i="1" s="1"/>
  <c r="K113" i="1"/>
  <c r="L113" i="1" s="1"/>
  <c r="K120" i="1"/>
  <c r="K123" i="1"/>
  <c r="L123" i="1" s="1"/>
  <c r="K131" i="1"/>
  <c r="L131" i="1" s="1"/>
  <c r="K159" i="1"/>
  <c r="L159" i="1" s="1"/>
  <c r="K181" i="1"/>
  <c r="L181" i="1" s="1"/>
  <c r="K198" i="1"/>
  <c r="L198" i="1" s="1"/>
  <c r="K213" i="1"/>
  <c r="L213" i="1" s="1"/>
  <c r="K220" i="1"/>
  <c r="K259" i="1"/>
  <c r="L259" i="1" s="1"/>
  <c r="K260" i="1"/>
  <c r="L260" i="1" s="1"/>
  <c r="K297" i="1"/>
  <c r="L297" i="1" s="1"/>
  <c r="K346" i="1"/>
  <c r="L346" i="1" s="1"/>
  <c r="K354" i="1"/>
  <c r="L354" i="1" s="1"/>
  <c r="K363" i="1"/>
  <c r="L363" i="1" s="1"/>
  <c r="K379" i="1"/>
  <c r="L379" i="1" s="1"/>
  <c r="K382" i="1"/>
  <c r="L382" i="1" s="1"/>
  <c r="K400" i="1"/>
  <c r="L400" i="1" s="1"/>
  <c r="K290" i="1"/>
  <c r="L290" i="1" s="1"/>
  <c r="K52" i="1"/>
  <c r="L52" i="1" s="1"/>
  <c r="K85" i="1"/>
  <c r="L85" i="1" s="1"/>
  <c r="K95" i="1"/>
  <c r="L95" i="1" s="1"/>
  <c r="K119" i="1"/>
  <c r="L119" i="1" s="1"/>
  <c r="K129" i="1"/>
  <c r="L129" i="1" s="1"/>
  <c r="K138" i="1"/>
  <c r="L138" i="1" s="1"/>
  <c r="K175" i="1"/>
  <c r="L175" i="1" s="1"/>
  <c r="K210" i="1"/>
  <c r="L210" i="1" s="1"/>
  <c r="K218" i="1"/>
  <c r="K224" i="1"/>
  <c r="L224" i="1" s="1"/>
  <c r="K225" i="1"/>
  <c r="L225" i="1" s="1"/>
  <c r="K240" i="1"/>
  <c r="L240" i="1" s="1"/>
  <c r="K243" i="1"/>
  <c r="L243" i="1" s="1"/>
  <c r="K248" i="1"/>
  <c r="K255" i="1"/>
  <c r="L255" i="1" s="1"/>
  <c r="K258" i="1"/>
  <c r="L258" i="1" s="1"/>
  <c r="K266" i="1"/>
  <c r="L266" i="1" s="1"/>
  <c r="K271" i="1"/>
  <c r="K312" i="1"/>
  <c r="L312" i="1" s="1"/>
  <c r="K320" i="1"/>
  <c r="L320" i="1" s="1"/>
  <c r="K326" i="1"/>
  <c r="L326" i="1" s="1"/>
  <c r="K331" i="1"/>
  <c r="K341" i="1"/>
  <c r="L341" i="1" s="1"/>
  <c r="K343" i="1"/>
  <c r="K359" i="1"/>
  <c r="L359" i="1" s="1"/>
  <c r="K17" i="1"/>
  <c r="L17" i="1" s="1"/>
  <c r="K25" i="1"/>
  <c r="L25" i="1" s="1"/>
  <c r="K42" i="1"/>
  <c r="K74" i="1"/>
  <c r="L74" i="1" s="1"/>
  <c r="K107" i="1"/>
  <c r="L107" i="1" s="1"/>
  <c r="K132" i="1"/>
  <c r="K201" i="1"/>
  <c r="L201" i="1" s="1"/>
  <c r="K32" i="1"/>
  <c r="K112" i="1"/>
  <c r="L112" i="1" s="1"/>
  <c r="K247" i="1"/>
  <c r="L247" i="1" s="1"/>
  <c r="K285" i="1"/>
  <c r="L285" i="1" s="1"/>
  <c r="K305" i="1"/>
  <c r="L305" i="1" s="1"/>
  <c r="K348" i="1"/>
  <c r="K376" i="1"/>
  <c r="L376" i="1" s="1"/>
  <c r="K28" i="1"/>
  <c r="L28" i="1" s="1"/>
  <c r="K70" i="1"/>
  <c r="L70" i="1" s="1"/>
  <c r="K172" i="1"/>
  <c r="L172" i="1" s="1"/>
  <c r="K183" i="1"/>
  <c r="K233" i="1"/>
  <c r="K234" i="1"/>
  <c r="L234" i="1" s="1"/>
  <c r="K304" i="1"/>
  <c r="L304" i="1" s="1"/>
  <c r="K16" i="1"/>
  <c r="L16" i="1" s="1"/>
  <c r="K18" i="1"/>
  <c r="K19" i="1"/>
  <c r="L19" i="1" s="1"/>
  <c r="K22" i="1"/>
  <c r="L22" i="1" s="1"/>
  <c r="K26" i="1"/>
  <c r="L26" i="1" s="1"/>
  <c r="K30" i="1"/>
  <c r="L30" i="1" s="1"/>
  <c r="K63" i="1"/>
  <c r="K82" i="1"/>
  <c r="L82" i="1" s="1"/>
  <c r="K88" i="1"/>
  <c r="L88" i="1" s="1"/>
  <c r="K124" i="1"/>
  <c r="K126" i="1"/>
  <c r="L126" i="1" s="1"/>
  <c r="K139" i="1"/>
  <c r="L139" i="1" s="1"/>
  <c r="K145" i="1"/>
  <c r="L145" i="1" s="1"/>
  <c r="K150" i="1"/>
  <c r="L150" i="1" s="1"/>
  <c r="K164" i="1"/>
  <c r="L164" i="1" s="1"/>
  <c r="K203" i="1"/>
  <c r="L203" i="1" s="1"/>
  <c r="K206" i="1"/>
  <c r="K211" i="1"/>
  <c r="L211" i="1" s="1"/>
  <c r="K228" i="1"/>
  <c r="L228" i="1" s="1"/>
  <c r="K277" i="1"/>
  <c r="L277" i="1" s="1"/>
  <c r="K274" i="1"/>
  <c r="K291" i="1"/>
  <c r="L291" i="1" s="1"/>
  <c r="K306" i="1"/>
  <c r="L306" i="1" s="1"/>
  <c r="K308" i="1"/>
  <c r="L308" i="1" s="1"/>
  <c r="K309" i="1"/>
  <c r="L309" i="1" s="1"/>
  <c r="K351" i="1"/>
  <c r="L351" i="1" s="1"/>
  <c r="K374" i="1"/>
  <c r="L374" i="1" s="1"/>
  <c r="K390" i="1"/>
  <c r="L390" i="1" s="1"/>
  <c r="K20" i="1"/>
  <c r="L20" i="1" s="1"/>
  <c r="K23" i="1"/>
  <c r="L23" i="1" s="1"/>
  <c r="K31" i="1"/>
  <c r="L31" i="1" s="1"/>
  <c r="K35" i="1"/>
  <c r="L35" i="1" s="1"/>
  <c r="K49" i="1"/>
  <c r="L49" i="1" s="1"/>
  <c r="K51" i="1"/>
  <c r="K54" i="1"/>
  <c r="L54" i="1" s="1"/>
  <c r="K59" i="1"/>
  <c r="L59" i="1" s="1"/>
  <c r="K71" i="1"/>
  <c r="L71" i="1" s="1"/>
  <c r="K73" i="1"/>
  <c r="L73" i="1" s="1"/>
  <c r="K77" i="1"/>
  <c r="L77" i="1" s="1"/>
  <c r="K96" i="1"/>
  <c r="L96" i="1" s="1"/>
  <c r="K99" i="1"/>
  <c r="L99" i="1" s="1"/>
  <c r="K102" i="1"/>
  <c r="L102" i="1" s="1"/>
  <c r="K143" i="1"/>
  <c r="L143" i="1" s="1"/>
  <c r="K152" i="1"/>
  <c r="L152" i="1" s="1"/>
  <c r="K153" i="1"/>
  <c r="L153" i="1" s="1"/>
  <c r="K187" i="1"/>
  <c r="L187" i="1" s="1"/>
  <c r="K215" i="1"/>
  <c r="L215" i="1" s="1"/>
  <c r="K219" i="1"/>
  <c r="L219" i="1" s="1"/>
  <c r="K241" i="1"/>
  <c r="L241" i="1" s="1"/>
  <c r="K249" i="1"/>
  <c r="L249" i="1" s="1"/>
  <c r="K281" i="1"/>
  <c r="L281" i="1" s="1"/>
  <c r="K330" i="1"/>
  <c r="L330" i="1" s="1"/>
  <c r="K334" i="1"/>
  <c r="L334" i="1" s="1"/>
  <c r="K339" i="1"/>
  <c r="L339" i="1" s="1"/>
  <c r="K373" i="1"/>
  <c r="L373" i="1" s="1"/>
  <c r="K388" i="1"/>
  <c r="L388" i="1" s="1"/>
  <c r="K53" i="1"/>
  <c r="L53" i="1" s="1"/>
  <c r="K61" i="1"/>
  <c r="L61" i="1" s="1"/>
  <c r="K66" i="1"/>
  <c r="L66" i="1" s="1"/>
  <c r="K75" i="1"/>
  <c r="L75" i="1" s="1"/>
  <c r="K93" i="1"/>
  <c r="L93" i="1" s="1"/>
  <c r="K103" i="1"/>
  <c r="L103" i="1" s="1"/>
  <c r="K109" i="1"/>
  <c r="L109" i="1" s="1"/>
  <c r="K130" i="1"/>
  <c r="L130" i="1" s="1"/>
  <c r="K158" i="1"/>
  <c r="L158" i="1" s="1"/>
  <c r="K161" i="1"/>
  <c r="L161" i="1" s="1"/>
  <c r="K195" i="1"/>
  <c r="L195" i="1" s="1"/>
  <c r="K200" i="1"/>
  <c r="L200" i="1" s="1"/>
  <c r="K204" i="1"/>
  <c r="L204" i="1" s="1"/>
  <c r="K212" i="1"/>
  <c r="L212" i="1" s="1"/>
  <c r="K214" i="1"/>
  <c r="L214" i="1" s="1"/>
  <c r="K221" i="1"/>
  <c r="L221" i="1" s="1"/>
  <c r="K235" i="1"/>
  <c r="L235" i="1" s="1"/>
  <c r="K237" i="1"/>
  <c r="K251" i="1"/>
  <c r="L251" i="1" s="1"/>
  <c r="K267" i="1"/>
  <c r="L267" i="1" s="1"/>
  <c r="K286" i="1"/>
  <c r="L286" i="1" s="1"/>
  <c r="K298" i="1"/>
  <c r="L298" i="1" s="1"/>
  <c r="K300" i="1"/>
  <c r="L300" i="1" s="1"/>
  <c r="K311" i="1"/>
  <c r="L311" i="1" s="1"/>
  <c r="K315" i="1"/>
  <c r="L315" i="1" s="1"/>
  <c r="K342" i="1"/>
  <c r="K344" i="1"/>
  <c r="K361" i="1"/>
  <c r="L361" i="1" s="1"/>
  <c r="K389" i="1"/>
  <c r="L389" i="1" s="1"/>
  <c r="K100" i="1"/>
  <c r="L100" i="1" s="1"/>
  <c r="K108" i="1"/>
  <c r="L108" i="1" s="1"/>
  <c r="K110" i="1"/>
  <c r="L110" i="1" s="1"/>
  <c r="K154" i="1"/>
  <c r="L154" i="1" s="1"/>
  <c r="K180" i="1"/>
  <c r="L180" i="1" s="1"/>
  <c r="K202" i="1"/>
  <c r="L202" i="1" s="1"/>
  <c r="K205" i="1"/>
  <c r="L205" i="1" s="1"/>
  <c r="K207" i="1"/>
  <c r="L207" i="1" s="1"/>
  <c r="K217" i="1"/>
  <c r="L217" i="1" s="1"/>
  <c r="K250" i="1"/>
  <c r="L250" i="1" s="1"/>
  <c r="K275" i="1"/>
  <c r="L275" i="1" s="1"/>
  <c r="K276" i="1"/>
  <c r="L276" i="1" s="1"/>
  <c r="K279" i="1"/>
  <c r="L279" i="1" s="1"/>
  <c r="K310" i="1"/>
  <c r="L310" i="1" s="1"/>
  <c r="K321" i="1"/>
  <c r="K340" i="1"/>
  <c r="L340" i="1" s="1"/>
  <c r="K349" i="1"/>
  <c r="L349" i="1" s="1"/>
  <c r="K352" i="1"/>
  <c r="L352" i="1" s="1"/>
  <c r="K366" i="1"/>
  <c r="K372" i="1"/>
  <c r="L372" i="1" s="1"/>
  <c r="K375" i="1"/>
  <c r="L375" i="1" s="1"/>
  <c r="K387" i="1"/>
  <c r="L387" i="1" s="1"/>
  <c r="L98" i="1"/>
  <c r="L167" i="1"/>
  <c r="L179" i="1"/>
  <c r="L230" i="1"/>
  <c r="L248" i="1"/>
  <c r="K365" i="1"/>
  <c r="L18" i="1"/>
  <c r="L44" i="1"/>
  <c r="L67" i="1"/>
  <c r="L86" i="1"/>
  <c r="L94" i="1"/>
  <c r="L136" i="1"/>
  <c r="L165" i="1"/>
  <c r="L270" i="1"/>
  <c r="L48" i="1"/>
  <c r="L50" i="1"/>
  <c r="L55" i="1"/>
  <c r="L72" i="1"/>
  <c r="L83" i="1"/>
  <c r="L92" i="1"/>
  <c r="L116" i="1"/>
  <c r="L120" i="1"/>
  <c r="L134" i="1"/>
  <c r="K168" i="1"/>
  <c r="L350" i="1"/>
  <c r="K37" i="1"/>
  <c r="K56" i="1"/>
  <c r="L58" i="1"/>
  <c r="L64" i="1"/>
  <c r="K97" i="1"/>
  <c r="L104" i="1"/>
  <c r="K106" i="1"/>
  <c r="L117" i="1"/>
  <c r="L127" i="1"/>
  <c r="K178" i="1"/>
  <c r="L337" i="1"/>
  <c r="K80" i="1"/>
  <c r="K84" i="1"/>
  <c r="K89" i="1"/>
  <c r="K114" i="1"/>
  <c r="K118" i="1"/>
  <c r="K128" i="1"/>
  <c r="K137" i="1"/>
  <c r="K149" i="1"/>
  <c r="K169" i="1"/>
  <c r="L232" i="1"/>
  <c r="K238" i="1"/>
  <c r="K252" i="1"/>
  <c r="K265" i="1"/>
  <c r="K288" i="1"/>
  <c r="K301" i="1"/>
  <c r="L313" i="1"/>
  <c r="K314" i="1"/>
  <c r="K316" i="1"/>
  <c r="L318" i="1"/>
  <c r="K319" i="1"/>
  <c r="L321" i="1"/>
  <c r="K322" i="1"/>
  <c r="K325" i="1"/>
  <c r="K327" i="1"/>
  <c r="K328" i="1"/>
  <c r="K355" i="1"/>
  <c r="K41" i="1"/>
  <c r="L43" i="1"/>
  <c r="L115" i="1"/>
  <c r="L125" i="1"/>
  <c r="L133" i="1"/>
  <c r="K142" i="1"/>
  <c r="K148" i="1"/>
  <c r="K191" i="1"/>
  <c r="L194" i="1"/>
  <c r="L222" i="1"/>
  <c r="K242" i="1"/>
  <c r="K253" i="1"/>
  <c r="L254" i="1"/>
  <c r="L264" i="1"/>
  <c r="K295" i="1"/>
  <c r="K323" i="1"/>
  <c r="K360" i="1"/>
  <c r="L369" i="1"/>
  <c r="K384" i="1"/>
  <c r="L173" i="1"/>
  <c r="L189" i="1"/>
  <c r="K197" i="1"/>
  <c r="L208" i="1"/>
  <c r="K229" i="1"/>
  <c r="K231" i="1"/>
  <c r="K236" i="1"/>
  <c r="K257" i="1"/>
  <c r="K268" i="1"/>
  <c r="K278" i="1"/>
  <c r="L282" i="1"/>
  <c r="K283" i="1"/>
  <c r="L284" i="1"/>
  <c r="L289" i="1"/>
  <c r="L370" i="1"/>
  <c r="L371" i="1"/>
  <c r="K196" i="1"/>
  <c r="K199" i="1"/>
  <c r="L223" i="1"/>
  <c r="K246" i="1"/>
  <c r="K256" i="1"/>
  <c r="K261" i="1"/>
  <c r="L262" i="1"/>
  <c r="K263" i="1"/>
  <c r="K287" i="1"/>
  <c r="K293" i="1"/>
  <c r="K294" i="1"/>
  <c r="K317" i="1"/>
  <c r="L296" i="1"/>
  <c r="K345" i="1"/>
  <c r="K269" i="1"/>
  <c r="L307" i="1"/>
  <c r="K329" i="1"/>
  <c r="K332" i="1"/>
  <c r="K362" i="1"/>
  <c r="K338" i="1"/>
  <c r="K356" i="1"/>
  <c r="K364" i="1"/>
  <c r="K392" i="1"/>
  <c r="K386" i="1"/>
  <c r="K393" i="1"/>
  <c r="K398" i="1"/>
  <c r="F252" i="4" l="1"/>
  <c r="G252" i="4"/>
  <c r="H252" i="4"/>
  <c r="I10" i="2"/>
  <c r="K385" i="2"/>
  <c r="H10" i="2"/>
  <c r="J10" i="2"/>
  <c r="G8" i="4"/>
  <c r="I9" i="3"/>
  <c r="F9" i="3"/>
  <c r="J346" i="2"/>
  <c r="G9" i="3"/>
  <c r="G253" i="3"/>
  <c r="I384" i="2"/>
  <c r="I208" i="2"/>
  <c r="F8" i="3"/>
  <c r="I368" i="2"/>
  <c r="G226" i="3"/>
  <c r="H8" i="3"/>
  <c r="H253" i="3"/>
  <c r="F8" i="4"/>
  <c r="J368" i="2"/>
  <c r="I8" i="3"/>
  <c r="K208" i="2"/>
  <c r="H252" i="3"/>
  <c r="F226" i="3"/>
  <c r="H8" i="4"/>
  <c r="J215" i="2"/>
  <c r="I346" i="2"/>
  <c r="I10" i="3"/>
  <c r="G226" i="4"/>
  <c r="H215" i="2"/>
  <c r="J384" i="2"/>
  <c r="G253" i="4"/>
  <c r="K384" i="2"/>
  <c r="F10" i="3"/>
  <c r="H10" i="3"/>
  <c r="I253" i="4"/>
  <c r="H226" i="4"/>
  <c r="K215" i="2"/>
  <c r="J9" i="2"/>
  <c r="F253" i="4"/>
  <c r="F226" i="4"/>
  <c r="J385" i="2"/>
  <c r="I9" i="2"/>
  <c r="I385" i="2"/>
  <c r="K9" i="2"/>
  <c r="J208" i="2"/>
  <c r="G252" i="3"/>
  <c r="H226" i="3"/>
  <c r="H368" i="2"/>
  <c r="I252" i="3"/>
  <c r="I253" i="3"/>
  <c r="F306" i="2"/>
  <c r="D190" i="4"/>
  <c r="D190" i="3"/>
  <c r="F207" i="2"/>
  <c r="K207" i="2" s="1"/>
  <c r="D102" i="4"/>
  <c r="D102" i="3"/>
  <c r="F320" i="2"/>
  <c r="I320" i="2" s="1"/>
  <c r="D204" i="4"/>
  <c r="D204" i="3"/>
  <c r="F63" i="2"/>
  <c r="K63" i="2" s="1"/>
  <c r="D300" i="4"/>
  <c r="D300" i="3"/>
  <c r="F115" i="2"/>
  <c r="K115" i="2" s="1"/>
  <c r="D311" i="3"/>
  <c r="D311" i="4"/>
  <c r="F66" i="2"/>
  <c r="K66" i="2" s="1"/>
  <c r="D303" i="4"/>
  <c r="D303" i="3"/>
  <c r="F97" i="2"/>
  <c r="K97" i="2" s="1"/>
  <c r="D53" i="4"/>
  <c r="D53" i="3"/>
  <c r="F204" i="2"/>
  <c r="K204" i="2" s="1"/>
  <c r="D99" i="4"/>
  <c r="D99" i="3"/>
  <c r="F360" i="2"/>
  <c r="H360" i="2" s="1"/>
  <c r="D234" i="4"/>
  <c r="D234" i="3"/>
  <c r="F266" i="2"/>
  <c r="J266" i="2" s="1"/>
  <c r="D158" i="4"/>
  <c r="D158" i="3"/>
  <c r="F199" i="2"/>
  <c r="K199" i="2" s="1"/>
  <c r="D94" i="4"/>
  <c r="D94" i="3"/>
  <c r="F74" i="2"/>
  <c r="H74" i="2" s="1"/>
  <c r="D39" i="4"/>
  <c r="D39" i="3"/>
  <c r="F388" i="2"/>
  <c r="H388" i="2" s="1"/>
  <c r="D256" i="4"/>
  <c r="D256" i="3"/>
  <c r="F218" i="2"/>
  <c r="H218" i="2" s="1"/>
  <c r="D113" i="4"/>
  <c r="D113" i="3"/>
  <c r="F95" i="2"/>
  <c r="K95" i="2" s="1"/>
  <c r="D51" i="4"/>
  <c r="D51" i="3"/>
  <c r="F34" i="2"/>
  <c r="H34" i="2" s="1"/>
  <c r="D282" i="4"/>
  <c r="D282" i="3"/>
  <c r="F307" i="2"/>
  <c r="J307" i="2" s="1"/>
  <c r="D191" i="3"/>
  <c r="D191" i="4"/>
  <c r="F276" i="2"/>
  <c r="J276" i="2" s="1"/>
  <c r="D164" i="4"/>
  <c r="D164" i="3"/>
  <c r="F138" i="2"/>
  <c r="I138" i="2" s="1"/>
  <c r="D319" i="4"/>
  <c r="D319" i="3"/>
  <c r="F21" i="2"/>
  <c r="D17" i="3"/>
  <c r="D17" i="4"/>
  <c r="F171" i="2"/>
  <c r="K171" i="2" s="1"/>
  <c r="D81" i="3"/>
  <c r="D81" i="4"/>
  <c r="F105" i="2"/>
  <c r="K105" i="2" s="1"/>
  <c r="D285" i="4"/>
  <c r="D285" i="3"/>
  <c r="F223" i="2"/>
  <c r="H223" i="2" s="1"/>
  <c r="D118" i="4"/>
  <c r="D118" i="3"/>
  <c r="F137" i="2"/>
  <c r="H137" i="2" s="1"/>
  <c r="D318" i="4"/>
  <c r="D318" i="3"/>
  <c r="F84" i="2"/>
  <c r="D45" i="4"/>
  <c r="D45" i="3"/>
  <c r="F381" i="2"/>
  <c r="J381" i="2" s="1"/>
  <c r="D249" i="4"/>
  <c r="D249" i="3"/>
  <c r="F158" i="2"/>
  <c r="I158" i="2" s="1"/>
  <c r="D78" i="4"/>
  <c r="D78" i="3"/>
  <c r="F112" i="2"/>
  <c r="J112" i="2" s="1"/>
  <c r="D308" i="4"/>
  <c r="D308" i="3"/>
  <c r="F61" i="2"/>
  <c r="K61" i="2" s="1"/>
  <c r="D298" i="4"/>
  <c r="D298" i="3"/>
  <c r="F33" i="2"/>
  <c r="I33" i="2" s="1"/>
  <c r="D281" i="4"/>
  <c r="D281" i="3"/>
  <c r="F394" i="2"/>
  <c r="J394" i="2" s="1"/>
  <c r="D271" i="4"/>
  <c r="D271" i="3"/>
  <c r="F372" i="2"/>
  <c r="I372" i="2" s="1"/>
  <c r="D244" i="4"/>
  <c r="D244" i="3"/>
  <c r="F114" i="2"/>
  <c r="J114" i="2" s="1"/>
  <c r="D310" i="4"/>
  <c r="D310" i="3"/>
  <c r="F116" i="2"/>
  <c r="K116" i="2" s="1"/>
  <c r="D312" i="4"/>
  <c r="D312" i="3"/>
  <c r="F349" i="2"/>
  <c r="K349" i="2" s="1"/>
  <c r="D229" i="4"/>
  <c r="D229" i="3"/>
  <c r="F54" i="2"/>
  <c r="H54" i="2" s="1"/>
  <c r="D32" i="4"/>
  <c r="D32" i="3"/>
  <c r="F164" i="2"/>
  <c r="K164" i="2" s="1"/>
  <c r="D80" i="4"/>
  <c r="D80" i="3"/>
  <c r="F247" i="2"/>
  <c r="J247" i="2" s="1"/>
  <c r="D144" i="4"/>
  <c r="D144" i="3"/>
  <c r="F274" i="2"/>
  <c r="J274" i="2" s="1"/>
  <c r="D163" i="4"/>
  <c r="D163" i="3"/>
  <c r="F109" i="2"/>
  <c r="H109" i="2" s="1"/>
  <c r="D289" i="4"/>
  <c r="D289" i="3"/>
  <c r="F310" i="2"/>
  <c r="J310" i="2" s="1"/>
  <c r="D194" i="4"/>
  <c r="D194" i="3"/>
  <c r="F220" i="2"/>
  <c r="J220" i="2" s="1"/>
  <c r="D115" i="4"/>
  <c r="D115" i="3"/>
  <c r="F129" i="2"/>
  <c r="I129" i="2" s="1"/>
  <c r="D67" i="3"/>
  <c r="D67" i="4"/>
  <c r="F329" i="2"/>
  <c r="I329" i="2" s="1"/>
  <c r="D213" i="4"/>
  <c r="D213" i="3"/>
  <c r="F151" i="2"/>
  <c r="K151" i="2" s="1"/>
  <c r="D321" i="4"/>
  <c r="D321" i="3"/>
  <c r="F58" i="2"/>
  <c r="H58" i="2" s="1"/>
  <c r="D278" i="4"/>
  <c r="D278" i="3"/>
  <c r="F390" i="2"/>
  <c r="I390" i="2" s="1"/>
  <c r="D258" i="4"/>
  <c r="D258" i="3"/>
  <c r="F202" i="2"/>
  <c r="J202" i="2" s="1"/>
  <c r="D97" i="4"/>
  <c r="D97" i="3"/>
  <c r="F81" i="2"/>
  <c r="H81" i="2" s="1"/>
  <c r="D42" i="3"/>
  <c r="D42" i="4"/>
  <c r="F303" i="2"/>
  <c r="J303" i="2" s="1"/>
  <c r="D187" i="3"/>
  <c r="D187" i="4"/>
  <c r="F111" i="2"/>
  <c r="H111" i="2" s="1"/>
  <c r="D307" i="4"/>
  <c r="D307" i="3"/>
  <c r="F16" i="2"/>
  <c r="J16" i="2" s="1"/>
  <c r="D12" i="4"/>
  <c r="D12" i="3"/>
  <c r="F345" i="2"/>
  <c r="H345" i="2" s="1"/>
  <c r="D225" i="4"/>
  <c r="D225" i="3"/>
  <c r="F240" i="4"/>
  <c r="I240" i="4"/>
  <c r="H240" i="4"/>
  <c r="G240" i="4"/>
  <c r="F10" i="4"/>
  <c r="G10" i="4"/>
  <c r="H10" i="4"/>
  <c r="F222" i="2"/>
  <c r="K222" i="2" s="1"/>
  <c r="D117" i="4"/>
  <c r="D117" i="3"/>
  <c r="F281" i="2"/>
  <c r="J281" i="2" s="1"/>
  <c r="D170" i="4"/>
  <c r="D170" i="3"/>
  <c r="F370" i="2"/>
  <c r="H370" i="2" s="1"/>
  <c r="D242" i="4"/>
  <c r="D242" i="3"/>
  <c r="F221" i="2"/>
  <c r="H221" i="2" s="1"/>
  <c r="D116" i="4"/>
  <c r="D116" i="3"/>
  <c r="F312" i="2"/>
  <c r="J312" i="2" s="1"/>
  <c r="D196" i="4"/>
  <c r="D196" i="3"/>
  <c r="F336" i="2"/>
  <c r="J336" i="2" s="1"/>
  <c r="D217" i="4"/>
  <c r="D217" i="3"/>
  <c r="F49" i="2"/>
  <c r="I49" i="2" s="1"/>
  <c r="D27" i="4"/>
  <c r="D27" i="3"/>
  <c r="F43" i="2"/>
  <c r="I43" i="2" s="1"/>
  <c r="D296" i="4"/>
  <c r="D296" i="3"/>
  <c r="F387" i="2"/>
  <c r="J387" i="2" s="1"/>
  <c r="D255" i="4"/>
  <c r="D255" i="3"/>
  <c r="F309" i="2"/>
  <c r="J309" i="2" s="1"/>
  <c r="D193" i="4"/>
  <c r="D193" i="3"/>
  <c r="F107" i="2"/>
  <c r="J107" i="2" s="1"/>
  <c r="D287" i="4"/>
  <c r="D287" i="3"/>
  <c r="F250" i="2"/>
  <c r="J250" i="2" s="1"/>
  <c r="D146" i="4"/>
  <c r="D146" i="3"/>
  <c r="F194" i="2"/>
  <c r="K194" i="2" s="1"/>
  <c r="D89" i="3"/>
  <c r="D89" i="4"/>
  <c r="F65" i="2"/>
  <c r="I65" i="2" s="1"/>
  <c r="D302" i="3"/>
  <c r="D302" i="4"/>
  <c r="F280" i="2"/>
  <c r="K280" i="2" s="1"/>
  <c r="D169" i="4"/>
  <c r="D169" i="3"/>
  <c r="F142" i="2"/>
  <c r="J142" i="2" s="1"/>
  <c r="D73" i="4"/>
  <c r="D73" i="3"/>
  <c r="F53" i="2"/>
  <c r="I53" i="2" s="1"/>
  <c r="D31" i="4"/>
  <c r="D31" i="3"/>
  <c r="F369" i="2"/>
  <c r="H369" i="2" s="1"/>
  <c r="D241" i="3"/>
  <c r="D241" i="4"/>
  <c r="F227" i="2"/>
  <c r="K227" i="2" s="1"/>
  <c r="D120" i="4"/>
  <c r="D120" i="3"/>
  <c r="F125" i="2"/>
  <c r="J125" i="2" s="1"/>
  <c r="D63" i="4"/>
  <c r="D63" i="3"/>
  <c r="F18" i="2"/>
  <c r="K18" i="2" s="1"/>
  <c r="D14" i="3"/>
  <c r="D14" i="4"/>
  <c r="F69" i="2"/>
  <c r="I69" i="2" s="1"/>
  <c r="D34" i="4"/>
  <c r="D34" i="3"/>
  <c r="F358" i="2"/>
  <c r="K358" i="2" s="1"/>
  <c r="D232" i="3"/>
  <c r="D232" i="4"/>
  <c r="F265" i="2"/>
  <c r="I265" i="2" s="1"/>
  <c r="D157" i="4"/>
  <c r="D157" i="3"/>
  <c r="F128" i="2"/>
  <c r="I128" i="2" s="1"/>
  <c r="D66" i="4"/>
  <c r="D66" i="3"/>
  <c r="F378" i="2"/>
  <c r="I378" i="2" s="1"/>
  <c r="D270" i="3"/>
  <c r="D270" i="4"/>
  <c r="F212" i="2"/>
  <c r="K212" i="2" s="1"/>
  <c r="D107" i="4"/>
  <c r="D107" i="3"/>
  <c r="F100" i="2"/>
  <c r="J100" i="2" s="1"/>
  <c r="D56" i="4"/>
  <c r="D56" i="3"/>
  <c r="F183" i="2"/>
  <c r="K183" i="2" s="1"/>
  <c r="D330" i="4"/>
  <c r="D330" i="3"/>
  <c r="F295" i="2"/>
  <c r="J295" i="2" s="1"/>
  <c r="D184" i="4"/>
  <c r="D184" i="3"/>
  <c r="F283" i="2"/>
  <c r="I283" i="2" s="1"/>
  <c r="D172" i="4"/>
  <c r="D172" i="3"/>
  <c r="F172" i="2"/>
  <c r="H172" i="2" s="1"/>
  <c r="D82" i="4"/>
  <c r="D82" i="3"/>
  <c r="F124" i="2"/>
  <c r="K124" i="2" s="1"/>
  <c r="D62" i="4"/>
  <c r="D62" i="3"/>
  <c r="F231" i="2"/>
  <c r="K231" i="2" s="1"/>
  <c r="D124" i="4"/>
  <c r="D124" i="3"/>
  <c r="F126" i="2"/>
  <c r="J126" i="2" s="1"/>
  <c r="D64" i="4"/>
  <c r="D64" i="3"/>
  <c r="F119" i="2"/>
  <c r="I119" i="2" s="1"/>
  <c r="D315" i="4"/>
  <c r="D315" i="3"/>
  <c r="F71" i="2"/>
  <c r="I71" i="2" s="1"/>
  <c r="D36" i="4"/>
  <c r="D36" i="3"/>
  <c r="F269" i="2"/>
  <c r="H269" i="2" s="1"/>
  <c r="D138" i="4"/>
  <c r="D138" i="3"/>
  <c r="F85" i="2"/>
  <c r="J85" i="2" s="1"/>
  <c r="D46" i="4"/>
  <c r="D46" i="3"/>
  <c r="F166" i="2"/>
  <c r="K166" i="2" s="1"/>
  <c r="D325" i="4"/>
  <c r="D325" i="3"/>
  <c r="F373" i="2"/>
  <c r="K373" i="2" s="1"/>
  <c r="D245" i="4"/>
  <c r="D245" i="3"/>
  <c r="F339" i="2"/>
  <c r="I339" i="2" s="1"/>
  <c r="D219" i="4"/>
  <c r="D219" i="3"/>
  <c r="F275" i="2"/>
  <c r="H275" i="2" s="1"/>
  <c r="D166" i="4"/>
  <c r="D166" i="3"/>
  <c r="F206" i="2"/>
  <c r="K206" i="2" s="1"/>
  <c r="D101" i="4"/>
  <c r="D101" i="3"/>
  <c r="F153" i="2"/>
  <c r="J153" i="2" s="1"/>
  <c r="D323" i="4"/>
  <c r="D323" i="3"/>
  <c r="F389" i="2"/>
  <c r="H389" i="2" s="1"/>
  <c r="D257" i="4"/>
  <c r="D257" i="3"/>
  <c r="F314" i="2"/>
  <c r="J314" i="2" s="1"/>
  <c r="D198" i="4"/>
  <c r="D198" i="3"/>
  <c r="F285" i="2"/>
  <c r="K285" i="2" s="1"/>
  <c r="D174" i="4"/>
  <c r="D174" i="3"/>
  <c r="F234" i="2"/>
  <c r="K234" i="2" s="1"/>
  <c r="D127" i="4"/>
  <c r="D127" i="3"/>
  <c r="F203" i="2"/>
  <c r="J203" i="2" s="1"/>
  <c r="D98" i="4"/>
  <c r="D98" i="3"/>
  <c r="F157" i="2"/>
  <c r="J157" i="2" s="1"/>
  <c r="D77" i="3"/>
  <c r="D77" i="4"/>
  <c r="F92" i="2"/>
  <c r="J92" i="2" s="1"/>
  <c r="D48" i="4"/>
  <c r="D48" i="3"/>
  <c r="F52" i="2"/>
  <c r="J52" i="2" s="1"/>
  <c r="D30" i="4"/>
  <c r="D30" i="3"/>
  <c r="F333" i="2"/>
  <c r="D266" i="4"/>
  <c r="D266" i="3"/>
  <c r="F240" i="2"/>
  <c r="J240" i="2" s="1"/>
  <c r="D133" i="3"/>
  <c r="D133" i="4"/>
  <c r="F152" i="2"/>
  <c r="J152" i="2" s="1"/>
  <c r="D322" i="4"/>
  <c r="D322" i="3"/>
  <c r="F98" i="2"/>
  <c r="K98" i="2" s="1"/>
  <c r="D54" i="4"/>
  <c r="D54" i="3"/>
  <c r="F70" i="2"/>
  <c r="D35" i="4"/>
  <c r="D35" i="3"/>
  <c r="F48" i="2"/>
  <c r="K48" i="2" s="1"/>
  <c r="D26" i="4"/>
  <c r="D26" i="3"/>
  <c r="F19" i="2"/>
  <c r="J19" i="2" s="1"/>
  <c r="D15" i="4"/>
  <c r="D15" i="3"/>
  <c r="F308" i="2"/>
  <c r="I308" i="2" s="1"/>
  <c r="D192" i="4"/>
  <c r="D192" i="3"/>
  <c r="F144" i="2"/>
  <c r="K144" i="2" s="1"/>
  <c r="D320" i="4"/>
  <c r="D320" i="3"/>
  <c r="F87" i="2"/>
  <c r="I87" i="2" s="1"/>
  <c r="D305" i="4"/>
  <c r="D305" i="3"/>
  <c r="F25" i="2"/>
  <c r="J25" i="2" s="1"/>
  <c r="D21" i="4"/>
  <c r="D21" i="3"/>
  <c r="F15" i="2"/>
  <c r="I15" i="2" s="1"/>
  <c r="D11" i="4"/>
  <c r="D11" i="3"/>
  <c r="F376" i="2"/>
  <c r="J376" i="2" s="1"/>
  <c r="D248" i="4"/>
  <c r="D248" i="3"/>
  <c r="F246" i="2"/>
  <c r="J246" i="2" s="1"/>
  <c r="D143" i="4"/>
  <c r="D143" i="3"/>
  <c r="F24" i="2"/>
  <c r="J24" i="2" s="1"/>
  <c r="D20" i="4"/>
  <c r="D20" i="3"/>
  <c r="F340" i="2"/>
  <c r="I340" i="2" s="1"/>
  <c r="D220" i="4"/>
  <c r="D220" i="3"/>
  <c r="F311" i="2"/>
  <c r="I311" i="2" s="1"/>
  <c r="D195" i="4"/>
  <c r="D195" i="3"/>
  <c r="F254" i="2"/>
  <c r="I254" i="2" s="1"/>
  <c r="D139" i="4"/>
  <c r="D139" i="3"/>
  <c r="F224" i="2"/>
  <c r="I224" i="2" s="1"/>
  <c r="D119" i="4"/>
  <c r="D119" i="3"/>
  <c r="F174" i="2"/>
  <c r="K174" i="2" s="1"/>
  <c r="D328" i="3"/>
  <c r="D328" i="4"/>
  <c r="F94" i="2"/>
  <c r="J94" i="2" s="1"/>
  <c r="D50" i="4"/>
  <c r="D50" i="3"/>
  <c r="F399" i="2"/>
  <c r="I399" i="2" s="1"/>
  <c r="D272" i="4"/>
  <c r="D272" i="3"/>
  <c r="F353" i="2"/>
  <c r="I353" i="2" s="1"/>
  <c r="D267" i="3"/>
  <c r="D267" i="4"/>
  <c r="F258" i="2"/>
  <c r="J258" i="2" s="1"/>
  <c r="D150" i="3"/>
  <c r="D150" i="4"/>
  <c r="F180" i="2"/>
  <c r="I180" i="2" s="1"/>
  <c r="D86" i="4"/>
  <c r="D86" i="3"/>
  <c r="F64" i="2"/>
  <c r="H64" i="2" s="1"/>
  <c r="D301" i="4"/>
  <c r="D301" i="3"/>
  <c r="F35" i="2"/>
  <c r="I35" i="2" s="1"/>
  <c r="D283" i="4"/>
  <c r="D283" i="3"/>
  <c r="F20" i="2"/>
  <c r="I20" i="2" s="1"/>
  <c r="D16" i="4"/>
  <c r="D16" i="3"/>
  <c r="F46" i="2"/>
  <c r="D24" i="3"/>
  <c r="D24" i="4"/>
  <c r="K11" i="2"/>
  <c r="J12" i="2"/>
  <c r="I10" i="4"/>
  <c r="I9" i="4"/>
  <c r="F9" i="4"/>
  <c r="H9" i="4"/>
  <c r="G9" i="4"/>
  <c r="F103" i="4"/>
  <c r="I103" i="4"/>
  <c r="F261" i="2"/>
  <c r="J261" i="2" s="1"/>
  <c r="D153" i="4"/>
  <c r="D153" i="3"/>
  <c r="F371" i="2"/>
  <c r="H371" i="2" s="1"/>
  <c r="D243" i="3"/>
  <c r="D243" i="4"/>
  <c r="F263" i="2"/>
  <c r="I263" i="2" s="1"/>
  <c r="D155" i="4"/>
  <c r="D155" i="3"/>
  <c r="F42" i="2"/>
  <c r="H42" i="2" s="1"/>
  <c r="D295" i="4"/>
  <c r="D295" i="3"/>
  <c r="F57" i="2"/>
  <c r="D277" i="4"/>
  <c r="D277" i="3"/>
  <c r="F91" i="2"/>
  <c r="I91" i="2" s="1"/>
  <c r="D47" i="3"/>
  <c r="D47" i="4"/>
  <c r="F135" i="2"/>
  <c r="K135" i="2" s="1"/>
  <c r="D316" i="4"/>
  <c r="D316" i="3"/>
  <c r="F229" i="2"/>
  <c r="H229" i="2" s="1"/>
  <c r="D122" i="4"/>
  <c r="D122" i="3"/>
  <c r="F351" i="2"/>
  <c r="J351" i="2" s="1"/>
  <c r="D231" i="4"/>
  <c r="D231" i="3"/>
  <c r="F249" i="2"/>
  <c r="K249" i="2" s="1"/>
  <c r="D141" i="3"/>
  <c r="D141" i="4"/>
  <c r="F201" i="2"/>
  <c r="J201" i="2" s="1"/>
  <c r="D96" i="4"/>
  <c r="D96" i="3"/>
  <c r="F299" i="2"/>
  <c r="J299" i="2" s="1"/>
  <c r="D264" i="3"/>
  <c r="D264" i="4"/>
  <c r="F213" i="2"/>
  <c r="D108" i="3"/>
  <c r="D108" i="4"/>
  <c r="F108" i="2"/>
  <c r="D288" i="4"/>
  <c r="D288" i="3"/>
  <c r="F374" i="2"/>
  <c r="I374" i="2" s="1"/>
  <c r="D246" i="4"/>
  <c r="D246" i="3"/>
  <c r="F214" i="2"/>
  <c r="I214" i="2" s="1"/>
  <c r="D109" i="4"/>
  <c r="D109" i="3"/>
  <c r="F76" i="2"/>
  <c r="K76" i="2" s="1"/>
  <c r="D304" i="4"/>
  <c r="D304" i="3"/>
  <c r="F30" i="2"/>
  <c r="H30" i="2" s="1"/>
  <c r="D275" i="4"/>
  <c r="D275" i="3"/>
  <c r="F305" i="2"/>
  <c r="K305" i="2" s="1"/>
  <c r="D189" i="4"/>
  <c r="D189" i="3"/>
  <c r="F163" i="2"/>
  <c r="J163" i="2" s="1"/>
  <c r="D79" i="4"/>
  <c r="D79" i="3"/>
  <c r="F233" i="2"/>
  <c r="J233" i="2" s="1"/>
  <c r="D126" i="4"/>
  <c r="D126" i="3"/>
  <c r="F304" i="2"/>
  <c r="K304" i="2" s="1"/>
  <c r="D188" i="4"/>
  <c r="D188" i="3"/>
  <c r="F73" i="2"/>
  <c r="I73" i="2" s="1"/>
  <c r="D38" i="4"/>
  <c r="D38" i="3"/>
  <c r="F325" i="2"/>
  <c r="K325" i="2" s="1"/>
  <c r="D209" i="4"/>
  <c r="D209" i="3"/>
  <c r="F242" i="2"/>
  <c r="I242" i="2" s="1"/>
  <c r="D135" i="4"/>
  <c r="D135" i="3"/>
  <c r="F51" i="2"/>
  <c r="K51" i="2" s="1"/>
  <c r="D29" i="3"/>
  <c r="D29" i="4"/>
  <c r="F296" i="2"/>
  <c r="I296" i="2" s="1"/>
  <c r="D185" i="4"/>
  <c r="D185" i="3"/>
  <c r="F130" i="2"/>
  <c r="J130" i="2" s="1"/>
  <c r="D68" i="4"/>
  <c r="D68" i="3"/>
  <c r="F39" i="2"/>
  <c r="I39" i="2" s="1"/>
  <c r="D292" i="4"/>
  <c r="D292" i="3"/>
  <c r="F26" i="2"/>
  <c r="K26" i="2" s="1"/>
  <c r="D22" i="4"/>
  <c r="D22" i="3"/>
  <c r="F288" i="2"/>
  <c r="K288" i="2" s="1"/>
  <c r="D177" i="3"/>
  <c r="D177" i="4"/>
  <c r="F188" i="2"/>
  <c r="H188" i="2" s="1"/>
  <c r="D279" i="4"/>
  <c r="D279" i="3"/>
  <c r="F253" i="2"/>
  <c r="K253" i="2" s="1"/>
  <c r="D148" i="4"/>
  <c r="D148" i="3"/>
  <c r="F193" i="2"/>
  <c r="K193" i="2" s="1"/>
  <c r="D88" i="4"/>
  <c r="D88" i="3"/>
  <c r="F132" i="2"/>
  <c r="J132" i="2" s="1"/>
  <c r="D70" i="4"/>
  <c r="D70" i="3"/>
  <c r="F317" i="2"/>
  <c r="K317" i="2" s="1"/>
  <c r="D201" i="3"/>
  <c r="D201" i="4"/>
  <c r="F103" i="2"/>
  <c r="I103" i="2" s="1"/>
  <c r="D59" i="4"/>
  <c r="D59" i="3"/>
  <c r="F133" i="2"/>
  <c r="H133" i="2" s="1"/>
  <c r="D71" i="3"/>
  <c r="D71" i="4"/>
  <c r="F82" i="2"/>
  <c r="J82" i="2" s="1"/>
  <c r="D43" i="4"/>
  <c r="D43" i="3"/>
  <c r="F47" i="2"/>
  <c r="I47" i="2" s="1"/>
  <c r="D25" i="4"/>
  <c r="D25" i="3"/>
  <c r="F93" i="2"/>
  <c r="J93" i="2" s="1"/>
  <c r="D49" i="4"/>
  <c r="D49" i="3"/>
  <c r="F17" i="2"/>
  <c r="J17" i="2" s="1"/>
  <c r="D13" i="4"/>
  <c r="D13" i="3"/>
  <c r="F178" i="2"/>
  <c r="K178" i="2" s="1"/>
  <c r="D84" i="4"/>
  <c r="D84" i="3"/>
  <c r="F375" i="2"/>
  <c r="I375" i="2" s="1"/>
  <c r="D247" i="4"/>
  <c r="D247" i="3"/>
  <c r="F348" i="2"/>
  <c r="H348" i="2" s="1"/>
  <c r="D228" i="4"/>
  <c r="D228" i="3"/>
  <c r="F278" i="2"/>
  <c r="H278" i="2" s="1"/>
  <c r="D167" i="4"/>
  <c r="D167" i="3"/>
  <c r="F216" i="2"/>
  <c r="K216" i="2" s="1"/>
  <c r="D111" i="4"/>
  <c r="D111" i="3"/>
  <c r="F179" i="2"/>
  <c r="K179" i="2" s="1"/>
  <c r="D85" i="4"/>
  <c r="D85" i="3"/>
  <c r="F99" i="2"/>
  <c r="K99" i="2" s="1"/>
  <c r="D55" i="4"/>
  <c r="D55" i="3"/>
  <c r="F297" i="2"/>
  <c r="J297" i="2" s="1"/>
  <c r="D186" i="4"/>
  <c r="D186" i="3"/>
  <c r="F211" i="2"/>
  <c r="J211" i="2" s="1"/>
  <c r="D106" i="4"/>
  <c r="D106" i="3"/>
  <c r="F160" i="2"/>
  <c r="J160" i="2" s="1"/>
  <c r="D263" i="4"/>
  <c r="D263" i="3"/>
  <c r="F102" i="2"/>
  <c r="H102" i="2" s="1"/>
  <c r="D58" i="3"/>
  <c r="D58" i="4"/>
  <c r="F60" i="2"/>
  <c r="K60" i="2" s="1"/>
  <c r="D297" i="4"/>
  <c r="D297" i="3"/>
  <c r="F338" i="2"/>
  <c r="J338" i="2" s="1"/>
  <c r="D218" i="4"/>
  <c r="D218" i="3"/>
  <c r="F248" i="2"/>
  <c r="H248" i="2" s="1"/>
  <c r="D145" i="4"/>
  <c r="D145" i="3"/>
  <c r="F186" i="2"/>
  <c r="I186" i="2" s="1"/>
  <c r="D87" i="3"/>
  <c r="D87" i="4"/>
  <c r="F101" i="2"/>
  <c r="I101" i="2" s="1"/>
  <c r="D57" i="3"/>
  <c r="D57" i="4"/>
  <c r="F72" i="2"/>
  <c r="I72" i="2" s="1"/>
  <c r="D37" i="4"/>
  <c r="D37" i="3"/>
  <c r="F22" i="2"/>
  <c r="I22" i="2" s="1"/>
  <c r="D18" i="4"/>
  <c r="D18" i="3"/>
  <c r="F350" i="2"/>
  <c r="I350" i="2" s="1"/>
  <c r="D230" i="4"/>
  <c r="D230" i="3"/>
  <c r="F290" i="2"/>
  <c r="J290" i="2" s="1"/>
  <c r="D179" i="4"/>
  <c r="D179" i="3"/>
  <c r="F210" i="2"/>
  <c r="J210" i="2" s="1"/>
  <c r="D105" i="3"/>
  <c r="D105" i="4"/>
  <c r="F149" i="2"/>
  <c r="K149" i="2" s="1"/>
  <c r="D76" i="4"/>
  <c r="D76" i="3"/>
  <c r="F29" i="2"/>
  <c r="J29" i="2" s="1"/>
  <c r="D274" i="4"/>
  <c r="D274" i="3"/>
  <c r="F27" i="2"/>
  <c r="D23" i="4"/>
  <c r="D23" i="3"/>
  <c r="F284" i="2"/>
  <c r="I284" i="2" s="1"/>
  <c r="D173" i="4"/>
  <c r="D173" i="3"/>
  <c r="F200" i="2"/>
  <c r="H200" i="2" s="1"/>
  <c r="D95" i="4"/>
  <c r="D95" i="3"/>
  <c r="F319" i="2"/>
  <c r="H319" i="2" s="1"/>
  <c r="D203" i="4"/>
  <c r="D203" i="3"/>
  <c r="F257" i="2"/>
  <c r="K257" i="2" s="1"/>
  <c r="D149" i="4"/>
  <c r="D149" i="3"/>
  <c r="F239" i="2"/>
  <c r="I239" i="2" s="1"/>
  <c r="D132" i="4"/>
  <c r="D132" i="3"/>
  <c r="F209" i="2"/>
  <c r="H209" i="2" s="1"/>
  <c r="D104" i="4"/>
  <c r="D104" i="3"/>
  <c r="F118" i="2"/>
  <c r="H118" i="2" s="1"/>
  <c r="D314" i="4"/>
  <c r="D314" i="3"/>
  <c r="F289" i="2"/>
  <c r="K289" i="2" s="1"/>
  <c r="D178" i="4"/>
  <c r="D178" i="3"/>
  <c r="F362" i="2"/>
  <c r="K362" i="2" s="1"/>
  <c r="D236" i="4"/>
  <c r="D236" i="3"/>
  <c r="F259" i="2"/>
  <c r="I259" i="2" s="1"/>
  <c r="D151" i="4"/>
  <c r="D151" i="3"/>
  <c r="F197" i="2"/>
  <c r="J197" i="2" s="1"/>
  <c r="D92" i="3"/>
  <c r="D92" i="4"/>
  <c r="F122" i="2"/>
  <c r="D60" i="3"/>
  <c r="D60" i="4"/>
  <c r="F80" i="2"/>
  <c r="I80" i="2" s="1"/>
  <c r="D41" i="4"/>
  <c r="D41" i="3"/>
  <c r="F38" i="2"/>
  <c r="K38" i="2" s="1"/>
  <c r="D291" i="4"/>
  <c r="D291" i="3"/>
  <c r="F23" i="2"/>
  <c r="I23" i="2" s="1"/>
  <c r="D19" i="4"/>
  <c r="D19" i="3"/>
  <c r="F154" i="2"/>
  <c r="I154" i="2" s="1"/>
  <c r="D324" i="4"/>
  <c r="D324" i="3"/>
  <c r="I11" i="2"/>
  <c r="J11" i="2"/>
  <c r="H103" i="4"/>
  <c r="K163" i="2"/>
  <c r="H152" i="2"/>
  <c r="I12" i="2"/>
  <c r="H12" i="2"/>
  <c r="L331" i="1"/>
  <c r="L365" i="1"/>
  <c r="L332" i="1"/>
  <c r="L274" i="1"/>
  <c r="L41" i="1"/>
  <c r="L393" i="1"/>
  <c r="L63" i="1"/>
  <c r="L142" i="1"/>
  <c r="L149" i="1"/>
  <c r="L268" i="1"/>
  <c r="L269" i="1"/>
  <c r="L366" i="1"/>
  <c r="L345" i="1"/>
  <c r="L197" i="1"/>
  <c r="L124" i="1"/>
  <c r="L362" i="1"/>
  <c r="L288" i="1"/>
  <c r="L294" i="1"/>
  <c r="L287" i="1"/>
  <c r="L283" i="1"/>
  <c r="L231" i="1"/>
  <c r="L384" i="1"/>
  <c r="L323" i="1"/>
  <c r="L242" i="1"/>
  <c r="L355" i="1"/>
  <c r="L319" i="1"/>
  <c r="L238" i="1"/>
  <c r="L183" i="1"/>
  <c r="L132" i="1"/>
  <c r="L114" i="1"/>
  <c r="L42" i="1"/>
  <c r="L106" i="1"/>
  <c r="L32" i="1"/>
  <c r="L168" i="1"/>
  <c r="L386" i="1"/>
  <c r="L392" i="1"/>
  <c r="L356" i="1"/>
  <c r="L329" i="1"/>
  <c r="L293" i="1"/>
  <c r="L261" i="1"/>
  <c r="L256" i="1"/>
  <c r="L196" i="1"/>
  <c r="L278" i="1"/>
  <c r="L253" i="1"/>
  <c r="L327" i="1"/>
  <c r="K324" i="1"/>
  <c r="L316" i="1"/>
  <c r="L301" i="1"/>
  <c r="L84" i="1"/>
  <c r="L178" i="1"/>
  <c r="L56" i="1"/>
  <c r="L236" i="1"/>
  <c r="L295" i="1"/>
  <c r="L398" i="1"/>
  <c r="L246" i="1"/>
  <c r="L257" i="1"/>
  <c r="L206" i="1"/>
  <c r="L191" i="1"/>
  <c r="L314" i="1"/>
  <c r="L265" i="1"/>
  <c r="L169" i="1"/>
  <c r="L137" i="1"/>
  <c r="L128" i="1"/>
  <c r="L118" i="1"/>
  <c r="L37" i="1"/>
  <c r="L338" i="1"/>
  <c r="L317" i="1"/>
  <c r="K280" i="1"/>
  <c r="L263" i="1"/>
  <c r="L229" i="1"/>
  <c r="L199" i="1"/>
  <c r="L360" i="1"/>
  <c r="L148" i="1"/>
  <c r="L328" i="1"/>
  <c r="L325" i="1"/>
  <c r="L322" i="1"/>
  <c r="K239" i="1"/>
  <c r="L89" i="1"/>
  <c r="L80" i="1"/>
  <c r="L97" i="1"/>
  <c r="I221" i="2" l="1"/>
  <c r="K296" i="2"/>
  <c r="I310" i="2"/>
  <c r="J48" i="2"/>
  <c r="J224" i="2"/>
  <c r="H297" i="2"/>
  <c r="I51" i="2"/>
  <c r="I17" i="2"/>
  <c r="K81" i="2"/>
  <c r="I132" i="2"/>
  <c r="H249" i="2"/>
  <c r="H87" i="2"/>
  <c r="J51" i="2"/>
  <c r="I171" i="2"/>
  <c r="I275" i="2"/>
  <c r="K240" i="2"/>
  <c r="K246" i="2"/>
  <c r="I133" i="2"/>
  <c r="K399" i="2"/>
  <c r="H151" i="2"/>
  <c r="J304" i="2"/>
  <c r="J370" i="2"/>
  <c r="H17" i="2"/>
  <c r="K114" i="2"/>
  <c r="I314" i="2"/>
  <c r="I115" i="2"/>
  <c r="J171" i="2"/>
  <c r="K345" i="2"/>
  <c r="J87" i="2"/>
  <c r="K360" i="2"/>
  <c r="J280" i="2"/>
  <c r="H186" i="2"/>
  <c r="H115" i="2"/>
  <c r="J80" i="2"/>
  <c r="J399" i="2"/>
  <c r="J285" i="2"/>
  <c r="K91" i="2"/>
  <c r="J207" i="2"/>
  <c r="J253" i="2"/>
  <c r="H105" i="2"/>
  <c r="J218" i="2"/>
  <c r="H381" i="2"/>
  <c r="H125" i="2"/>
  <c r="H338" i="2"/>
  <c r="I231" i="2"/>
  <c r="J97" i="2"/>
  <c r="H378" i="2"/>
  <c r="J369" i="2"/>
  <c r="J22" i="2"/>
  <c r="I98" i="2"/>
  <c r="H351" i="2"/>
  <c r="K261" i="2"/>
  <c r="J269" i="2"/>
  <c r="J129" i="2"/>
  <c r="H94" i="2"/>
  <c r="J38" i="2"/>
  <c r="J63" i="2"/>
  <c r="K340" i="2"/>
  <c r="K138" i="2"/>
  <c r="J349" i="2"/>
  <c r="I373" i="2"/>
  <c r="K372" i="2"/>
  <c r="I209" i="2"/>
  <c r="I160" i="2"/>
  <c r="K274" i="2"/>
  <c r="I52" i="2"/>
  <c r="H20" i="2"/>
  <c r="J340" i="2"/>
  <c r="I295" i="2"/>
  <c r="K394" i="2"/>
  <c r="J111" i="2"/>
  <c r="J95" i="2"/>
  <c r="I204" i="2"/>
  <c r="K130" i="2"/>
  <c r="H183" i="2"/>
  <c r="J128" i="2"/>
  <c r="H163" i="2"/>
  <c r="H214" i="2"/>
  <c r="I289" i="2"/>
  <c r="K102" i="2"/>
  <c r="J179" i="2"/>
  <c r="K71" i="2"/>
  <c r="K308" i="2"/>
  <c r="K129" i="2"/>
  <c r="H158" i="2"/>
  <c r="J98" i="2"/>
  <c r="K15" i="2"/>
  <c r="K52" i="2"/>
  <c r="J373" i="2"/>
  <c r="H138" i="2"/>
  <c r="H129" i="2"/>
  <c r="K229" i="2"/>
  <c r="J53" i="2"/>
  <c r="K299" i="2"/>
  <c r="J229" i="2"/>
  <c r="I312" i="2"/>
  <c r="I38" i="2"/>
  <c r="K209" i="2"/>
  <c r="K160" i="2"/>
  <c r="J375" i="2"/>
  <c r="J174" i="2"/>
  <c r="I74" i="2"/>
  <c r="H174" i="2"/>
  <c r="H390" i="2"/>
  <c r="H329" i="2"/>
  <c r="J320" i="2"/>
  <c r="I18" i="2"/>
  <c r="H53" i="2"/>
  <c r="I299" i="2"/>
  <c r="H47" i="2"/>
  <c r="K312" i="2"/>
  <c r="J188" i="2"/>
  <c r="K259" i="2"/>
  <c r="J200" i="2"/>
  <c r="H375" i="2"/>
  <c r="H71" i="2"/>
  <c r="H308" i="2"/>
  <c r="I188" i="2"/>
  <c r="J15" i="2"/>
  <c r="J389" i="2"/>
  <c r="K376" i="2"/>
  <c r="H204" i="2"/>
  <c r="K94" i="2"/>
  <c r="H261" i="2"/>
  <c r="J350" i="2"/>
  <c r="I93" i="2"/>
  <c r="H171" i="2"/>
  <c r="I54" i="2"/>
  <c r="H376" i="2"/>
  <c r="I48" i="2"/>
  <c r="J74" i="2"/>
  <c r="H126" i="2"/>
  <c r="H112" i="2"/>
  <c r="K202" i="2"/>
  <c r="I94" i="2"/>
  <c r="K69" i="2"/>
  <c r="I281" i="2"/>
  <c r="K118" i="2"/>
  <c r="J60" i="2"/>
  <c r="H85" i="2"/>
  <c r="H336" i="2"/>
  <c r="I193" i="2"/>
  <c r="J103" i="2"/>
  <c r="K348" i="2"/>
  <c r="K336" i="2"/>
  <c r="I112" i="2"/>
  <c r="J164" i="2"/>
  <c r="J329" i="2"/>
  <c r="H103" i="2"/>
  <c r="I151" i="2"/>
  <c r="K74" i="2"/>
  <c r="I114" i="2"/>
  <c r="J69" i="2"/>
  <c r="J227" i="2"/>
  <c r="K30" i="2"/>
  <c r="K65" i="2"/>
  <c r="I249" i="2"/>
  <c r="I257" i="2"/>
  <c r="J99" i="2"/>
  <c r="I34" i="2"/>
  <c r="K93" i="2"/>
  <c r="H231" i="2"/>
  <c r="I64" i="2"/>
  <c r="I307" i="2"/>
  <c r="J180" i="2"/>
  <c r="H246" i="2"/>
  <c r="K233" i="2"/>
  <c r="H296" i="2"/>
  <c r="I233" i="2"/>
  <c r="I227" i="2"/>
  <c r="I280" i="2"/>
  <c r="K371" i="2"/>
  <c r="J348" i="2"/>
  <c r="K197" i="2"/>
  <c r="I118" i="2"/>
  <c r="H101" i="2"/>
  <c r="K297" i="2"/>
  <c r="K85" i="2"/>
  <c r="I240" i="2"/>
  <c r="K275" i="2"/>
  <c r="K295" i="2"/>
  <c r="J372" i="2"/>
  <c r="H39" i="2"/>
  <c r="I369" i="2"/>
  <c r="H65" i="2"/>
  <c r="I99" i="2"/>
  <c r="K33" i="2"/>
  <c r="K263" i="2"/>
  <c r="H216" i="2"/>
  <c r="H288" i="2"/>
  <c r="J158" i="2"/>
  <c r="K20" i="2"/>
  <c r="H224" i="2"/>
  <c r="K19" i="2"/>
  <c r="H52" i="2"/>
  <c r="J234" i="2"/>
  <c r="I124" i="2"/>
  <c r="H394" i="2"/>
  <c r="I223" i="2"/>
  <c r="J390" i="2"/>
  <c r="J71" i="2"/>
  <c r="K128" i="2"/>
  <c r="H325" i="2"/>
  <c r="K214" i="2"/>
  <c r="J374" i="2"/>
  <c r="J194" i="2"/>
  <c r="K387" i="2"/>
  <c r="K82" i="2"/>
  <c r="J116" i="2"/>
  <c r="J42" i="2"/>
  <c r="J353" i="2"/>
  <c r="J259" i="2"/>
  <c r="K200" i="2"/>
  <c r="H210" i="2"/>
  <c r="K72" i="2"/>
  <c r="I248" i="2"/>
  <c r="H179" i="2"/>
  <c r="H349" i="2"/>
  <c r="H317" i="2"/>
  <c r="H258" i="2"/>
  <c r="I194" i="2"/>
  <c r="I258" i="2"/>
  <c r="I172" i="2"/>
  <c r="I220" i="2"/>
  <c r="H247" i="2"/>
  <c r="I100" i="2"/>
  <c r="I381" i="2"/>
  <c r="I174" i="2"/>
  <c r="K152" i="2"/>
  <c r="H234" i="2"/>
  <c r="I153" i="2"/>
  <c r="H124" i="2"/>
  <c r="K276" i="2"/>
  <c r="J223" i="2"/>
  <c r="K111" i="2"/>
  <c r="K220" i="2"/>
  <c r="J135" i="2"/>
  <c r="H320" i="2"/>
  <c r="J183" i="2"/>
  <c r="I130" i="2"/>
  <c r="J265" i="2"/>
  <c r="I163" i="2"/>
  <c r="H194" i="2"/>
  <c r="H387" i="2"/>
  <c r="K47" i="2"/>
  <c r="K42" i="2"/>
  <c r="J209" i="2"/>
  <c r="H149" i="2"/>
  <c r="H22" i="2"/>
  <c r="K248" i="2"/>
  <c r="I211" i="2"/>
  <c r="J178" i="2"/>
  <c r="J119" i="2"/>
  <c r="I317" i="2"/>
  <c r="H166" i="2"/>
  <c r="I303" i="2"/>
  <c r="K172" i="2"/>
  <c r="J122" i="2"/>
  <c r="I122" i="2"/>
  <c r="K122" i="2"/>
  <c r="K27" i="2"/>
  <c r="I27" i="2"/>
  <c r="J27" i="2"/>
  <c r="H289" i="2"/>
  <c r="H257" i="2"/>
  <c r="J101" i="2"/>
  <c r="I319" i="2"/>
  <c r="K319" i="2"/>
  <c r="K29" i="2"/>
  <c r="H29" i="2"/>
  <c r="K242" i="2"/>
  <c r="H242" i="2"/>
  <c r="I76" i="2"/>
  <c r="J76" i="2"/>
  <c r="J213" i="2"/>
  <c r="H213" i="2"/>
  <c r="K57" i="2"/>
  <c r="H57" i="2"/>
  <c r="J46" i="2"/>
  <c r="I46" i="2"/>
  <c r="J311" i="2"/>
  <c r="H311" i="2"/>
  <c r="J70" i="2"/>
  <c r="K70" i="2"/>
  <c r="H333" i="2"/>
  <c r="K333" i="2"/>
  <c r="H203" i="2"/>
  <c r="I203" i="2"/>
  <c r="H339" i="2"/>
  <c r="J339" i="2"/>
  <c r="I309" i="2"/>
  <c r="H309" i="2"/>
  <c r="K16" i="2"/>
  <c r="H16" i="2"/>
  <c r="I16" i="2"/>
  <c r="K109" i="2"/>
  <c r="I109" i="2"/>
  <c r="J54" i="2"/>
  <c r="K54" i="2"/>
  <c r="K137" i="2"/>
  <c r="I137" i="2"/>
  <c r="I21" i="2"/>
  <c r="J21" i="2"/>
  <c r="J154" i="2"/>
  <c r="H154" i="2"/>
  <c r="I290" i="2"/>
  <c r="H290" i="2"/>
  <c r="I60" i="2"/>
  <c r="H60" i="2"/>
  <c r="K278" i="2"/>
  <c r="I278" i="2"/>
  <c r="K133" i="2"/>
  <c r="J133" i="2"/>
  <c r="J193" i="2"/>
  <c r="H193" i="2"/>
  <c r="I26" i="2"/>
  <c r="J26" i="2"/>
  <c r="I108" i="2"/>
  <c r="J108" i="2"/>
  <c r="H91" i="2"/>
  <c r="J91" i="2"/>
  <c r="J254" i="2"/>
  <c r="H254" i="2"/>
  <c r="H314" i="2"/>
  <c r="K314" i="2"/>
  <c r="I126" i="2"/>
  <c r="K126" i="2"/>
  <c r="H283" i="2"/>
  <c r="J283" i="2"/>
  <c r="I212" i="2"/>
  <c r="J212" i="2"/>
  <c r="I358" i="2"/>
  <c r="H358" i="2"/>
  <c r="J358" i="2"/>
  <c r="H49" i="2"/>
  <c r="J49" i="2"/>
  <c r="I370" i="2"/>
  <c r="K370" i="2"/>
  <c r="J81" i="2"/>
  <c r="I81" i="2"/>
  <c r="H310" i="2"/>
  <c r="K310" i="2"/>
  <c r="J61" i="2"/>
  <c r="H61" i="2"/>
  <c r="H84" i="2"/>
  <c r="I84" i="2"/>
  <c r="K84" i="2"/>
  <c r="J388" i="2"/>
  <c r="I388" i="2"/>
  <c r="K306" i="2"/>
  <c r="I306" i="2"/>
  <c r="K157" i="2"/>
  <c r="H399" i="2"/>
  <c r="K329" i="2"/>
  <c r="K203" i="2"/>
  <c r="I333" i="2"/>
  <c r="H46" i="2"/>
  <c r="K180" i="2"/>
  <c r="I376" i="2"/>
  <c r="H144" i="2"/>
  <c r="H48" i="2"/>
  <c r="J333" i="2"/>
  <c r="K389" i="2"/>
  <c r="J275" i="2"/>
  <c r="H164" i="2"/>
  <c r="J115" i="2"/>
  <c r="K103" i="2"/>
  <c r="K283" i="2"/>
  <c r="H202" i="2"/>
  <c r="J34" i="2"/>
  <c r="H307" i="2"/>
  <c r="K112" i="2"/>
  <c r="K388" i="2"/>
  <c r="I360" i="2"/>
  <c r="K64" i="2"/>
  <c r="J231" i="2"/>
  <c r="H114" i="2"/>
  <c r="H306" i="2"/>
  <c r="J23" i="2"/>
  <c r="K154" i="2"/>
  <c r="H26" i="2"/>
  <c r="J378" i="2"/>
  <c r="H51" i="2"/>
  <c r="J242" i="2"/>
  <c r="H304" i="2"/>
  <c r="H69" i="2"/>
  <c r="H227" i="2"/>
  <c r="J30" i="2"/>
  <c r="H108" i="2"/>
  <c r="I213" i="2"/>
  <c r="H107" i="2"/>
  <c r="J249" i="2"/>
  <c r="I351" i="2"/>
  <c r="K281" i="2"/>
  <c r="J371" i="2"/>
  <c r="I261" i="2"/>
  <c r="H99" i="2"/>
  <c r="K23" i="2"/>
  <c r="H122" i="2"/>
  <c r="J289" i="2"/>
  <c r="J257" i="2"/>
  <c r="H27" i="2"/>
  <c r="H350" i="2"/>
  <c r="J186" i="2"/>
  <c r="I102" i="2"/>
  <c r="I297" i="2"/>
  <c r="J278" i="2"/>
  <c r="K17" i="2"/>
  <c r="K269" i="2"/>
  <c r="I336" i="2"/>
  <c r="H253" i="2"/>
  <c r="K34" i="2"/>
  <c r="J109" i="2"/>
  <c r="K307" i="2"/>
  <c r="I70" i="2"/>
  <c r="K87" i="2"/>
  <c r="H93" i="2"/>
  <c r="H157" i="2"/>
  <c r="I157" i="2"/>
  <c r="H21" i="2"/>
  <c r="J57" i="2"/>
  <c r="J144" i="2"/>
  <c r="I61" i="2"/>
  <c r="H372" i="2"/>
  <c r="I246" i="2"/>
  <c r="K254" i="2"/>
  <c r="K46" i="2"/>
  <c r="H180" i="2"/>
  <c r="I144" i="2"/>
  <c r="H70" i="2"/>
  <c r="I389" i="2"/>
  <c r="K339" i="2"/>
  <c r="I164" i="2"/>
  <c r="I57" i="2"/>
  <c r="H295" i="2"/>
  <c r="J64" i="2"/>
  <c r="I345" i="2"/>
  <c r="J84" i="2"/>
  <c r="K311" i="2"/>
  <c r="J345" i="2"/>
  <c r="K21" i="2"/>
  <c r="I202" i="2"/>
  <c r="J360" i="2"/>
  <c r="J204" i="2"/>
  <c r="J306" i="2"/>
  <c r="I107" i="2"/>
  <c r="K39" i="2"/>
  <c r="H197" i="2"/>
  <c r="J39" i="2"/>
  <c r="H212" i="2"/>
  <c r="K378" i="2"/>
  <c r="I304" i="2"/>
  <c r="H233" i="2"/>
  <c r="K369" i="2"/>
  <c r="I30" i="2"/>
  <c r="H76" i="2"/>
  <c r="H280" i="2"/>
  <c r="J65" i="2"/>
  <c r="K108" i="2"/>
  <c r="K213" i="2"/>
  <c r="K107" i="2"/>
  <c r="K309" i="2"/>
  <c r="K351" i="2"/>
  <c r="H281" i="2"/>
  <c r="I371" i="2"/>
  <c r="I63" i="2"/>
  <c r="H23" i="2"/>
  <c r="I197" i="2"/>
  <c r="H362" i="2"/>
  <c r="J118" i="2"/>
  <c r="J319" i="2"/>
  <c r="I29" i="2"/>
  <c r="K290" i="2"/>
  <c r="K350" i="2"/>
  <c r="K101" i="2"/>
  <c r="K186" i="2"/>
  <c r="J102" i="2"/>
  <c r="I348" i="2"/>
  <c r="I85" i="2"/>
  <c r="I269" i="2"/>
  <c r="H63" i="2"/>
  <c r="I253" i="2"/>
  <c r="J137" i="2"/>
  <c r="K49" i="2"/>
  <c r="J151" i="2"/>
  <c r="H240" i="2"/>
  <c r="J239" i="2"/>
  <c r="F262" i="2"/>
  <c r="K262" i="2" s="1"/>
  <c r="D154" i="4"/>
  <c r="D154" i="3"/>
  <c r="F168" i="2"/>
  <c r="K168" i="2" s="1"/>
  <c r="D327" i="4"/>
  <c r="D327" i="3"/>
  <c r="F294" i="2"/>
  <c r="I294" i="2" s="1"/>
  <c r="D183" i="4"/>
  <c r="D183" i="3"/>
  <c r="F255" i="2"/>
  <c r="H255" i="2" s="1"/>
  <c r="D136" i="4"/>
  <c r="D136" i="3"/>
  <c r="F31" i="2"/>
  <c r="I31" i="2" s="1"/>
  <c r="D276" i="4"/>
  <c r="D276" i="3"/>
  <c r="F354" i="2"/>
  <c r="K354" i="2" s="1"/>
  <c r="D268" i="4"/>
  <c r="D268" i="3"/>
  <c r="F230" i="2"/>
  <c r="K230" i="2" s="1"/>
  <c r="D123" i="4"/>
  <c r="D123" i="3"/>
  <c r="F344" i="2"/>
  <c r="H344" i="2" s="1"/>
  <c r="D224" i="4"/>
  <c r="D224" i="3"/>
  <c r="F40" i="2"/>
  <c r="I40" i="2" s="1"/>
  <c r="D293" i="4"/>
  <c r="D293" i="3"/>
  <c r="H19" i="3"/>
  <c r="I19" i="3"/>
  <c r="F19" i="3"/>
  <c r="G19" i="3"/>
  <c r="G92" i="4"/>
  <c r="F92" i="4"/>
  <c r="I92" i="4"/>
  <c r="H92" i="4"/>
  <c r="I151" i="4"/>
  <c r="F151" i="4"/>
  <c r="H151" i="4"/>
  <c r="G151" i="4"/>
  <c r="H104" i="4"/>
  <c r="G104" i="4"/>
  <c r="F104" i="4"/>
  <c r="I104" i="4"/>
  <c r="F95" i="4"/>
  <c r="G95" i="4"/>
  <c r="H95" i="4"/>
  <c r="I95" i="4"/>
  <c r="H55" i="3"/>
  <c r="F55" i="3"/>
  <c r="I55" i="3"/>
  <c r="G55" i="3"/>
  <c r="I85" i="4"/>
  <c r="F85" i="4"/>
  <c r="H85" i="4"/>
  <c r="G85" i="4"/>
  <c r="H228" i="3"/>
  <c r="F228" i="3"/>
  <c r="I228" i="3"/>
  <c r="G228" i="3"/>
  <c r="H49" i="3"/>
  <c r="I49" i="3"/>
  <c r="G49" i="3"/>
  <c r="F49" i="3"/>
  <c r="I201" i="3"/>
  <c r="G201" i="3"/>
  <c r="H201" i="3"/>
  <c r="F201" i="3"/>
  <c r="F148" i="3"/>
  <c r="I148" i="3"/>
  <c r="G148" i="3"/>
  <c r="H148" i="3"/>
  <c r="F79" i="4"/>
  <c r="I79" i="4"/>
  <c r="G79" i="4"/>
  <c r="H79" i="4"/>
  <c r="I109" i="4"/>
  <c r="F109" i="4"/>
  <c r="H109" i="4"/>
  <c r="G109" i="4"/>
  <c r="F295" i="4"/>
  <c r="G295" i="4"/>
  <c r="I295" i="4"/>
  <c r="H295" i="4"/>
  <c r="G24" i="4"/>
  <c r="I24" i="4"/>
  <c r="F24" i="4"/>
  <c r="H24" i="4"/>
  <c r="G50" i="3"/>
  <c r="F50" i="3"/>
  <c r="H50" i="3"/>
  <c r="I50" i="3"/>
  <c r="I328" i="3"/>
  <c r="F328" i="3"/>
  <c r="G328" i="3"/>
  <c r="H328" i="3"/>
  <c r="G195" i="3"/>
  <c r="I195" i="3"/>
  <c r="F195" i="3"/>
  <c r="H195" i="3"/>
  <c r="F248" i="3"/>
  <c r="I248" i="3"/>
  <c r="H248" i="3"/>
  <c r="G248" i="3"/>
  <c r="H11" i="4"/>
  <c r="G11" i="4"/>
  <c r="F11" i="4"/>
  <c r="I11" i="4"/>
  <c r="H192" i="4"/>
  <c r="I192" i="4"/>
  <c r="F192" i="4"/>
  <c r="G192" i="4"/>
  <c r="F35" i="3"/>
  <c r="I35" i="3"/>
  <c r="G35" i="3"/>
  <c r="H35" i="3"/>
  <c r="G54" i="4"/>
  <c r="F54" i="4"/>
  <c r="I54" i="4"/>
  <c r="H54" i="4"/>
  <c r="F266" i="3"/>
  <c r="I266" i="3"/>
  <c r="G266" i="3"/>
  <c r="H266" i="3"/>
  <c r="I30" i="4"/>
  <c r="F30" i="4"/>
  <c r="G30" i="4"/>
  <c r="H30" i="4"/>
  <c r="I127" i="4"/>
  <c r="G127" i="4"/>
  <c r="H127" i="4"/>
  <c r="F127" i="4"/>
  <c r="H257" i="3"/>
  <c r="I257" i="3"/>
  <c r="G257" i="3"/>
  <c r="F257" i="3"/>
  <c r="G245" i="4"/>
  <c r="F245" i="4"/>
  <c r="H245" i="4"/>
  <c r="I245" i="4"/>
  <c r="F330" i="4"/>
  <c r="I330" i="4"/>
  <c r="H330" i="4"/>
  <c r="G330" i="4"/>
  <c r="H34" i="3"/>
  <c r="I34" i="3"/>
  <c r="G34" i="3"/>
  <c r="F34" i="3"/>
  <c r="G31" i="4"/>
  <c r="F31" i="4"/>
  <c r="I31" i="4"/>
  <c r="H31" i="4"/>
  <c r="G302" i="4"/>
  <c r="F302" i="4"/>
  <c r="I302" i="4"/>
  <c r="H302" i="4"/>
  <c r="F255" i="4"/>
  <c r="H255" i="4"/>
  <c r="G255" i="4"/>
  <c r="I255" i="4"/>
  <c r="F196" i="4"/>
  <c r="G196" i="4"/>
  <c r="H196" i="4"/>
  <c r="I196" i="4"/>
  <c r="I117" i="4"/>
  <c r="H117" i="4"/>
  <c r="F117" i="4"/>
  <c r="G117" i="4"/>
  <c r="G12" i="3"/>
  <c r="I12" i="3"/>
  <c r="F12" i="3"/>
  <c r="H12" i="3"/>
  <c r="H97" i="3"/>
  <c r="G97" i="3"/>
  <c r="I97" i="3"/>
  <c r="F97" i="3"/>
  <c r="I213" i="3"/>
  <c r="H213" i="3"/>
  <c r="G213" i="3"/>
  <c r="F213" i="3"/>
  <c r="H67" i="3"/>
  <c r="I67" i="3"/>
  <c r="G67" i="3"/>
  <c r="F67" i="3"/>
  <c r="F289" i="3"/>
  <c r="I289" i="3"/>
  <c r="G289" i="3"/>
  <c r="H289" i="3"/>
  <c r="H32" i="3"/>
  <c r="I32" i="3"/>
  <c r="F32" i="3"/>
  <c r="G32" i="3"/>
  <c r="F229" i="4"/>
  <c r="H229" i="4"/>
  <c r="G229" i="4"/>
  <c r="I229" i="4"/>
  <c r="H244" i="3"/>
  <c r="F244" i="3"/>
  <c r="I244" i="3"/>
  <c r="G244" i="3"/>
  <c r="F271" i="4"/>
  <c r="I271" i="4"/>
  <c r="H271" i="4"/>
  <c r="G271" i="4"/>
  <c r="H78" i="4"/>
  <c r="G78" i="4"/>
  <c r="I78" i="4"/>
  <c r="F78" i="4"/>
  <c r="I118" i="4"/>
  <c r="G118" i="4"/>
  <c r="H118" i="4"/>
  <c r="F118" i="4"/>
  <c r="I17" i="4"/>
  <c r="F17" i="4"/>
  <c r="G17" i="4"/>
  <c r="H17" i="4"/>
  <c r="H94" i="4"/>
  <c r="I94" i="4"/>
  <c r="F94" i="4"/>
  <c r="G94" i="4"/>
  <c r="F96" i="2"/>
  <c r="J96" i="2" s="1"/>
  <c r="D52" i="4"/>
  <c r="D52" i="3"/>
  <c r="F321" i="2"/>
  <c r="K321" i="2" s="1"/>
  <c r="D205" i="4"/>
  <c r="D205" i="3"/>
  <c r="F264" i="2"/>
  <c r="J264" i="2" s="1"/>
  <c r="D156" i="3"/>
  <c r="D156" i="4"/>
  <c r="F235" i="2"/>
  <c r="K235" i="2" s="1"/>
  <c r="D128" i="4"/>
  <c r="D128" i="3"/>
  <c r="F252" i="2"/>
  <c r="I252" i="2" s="1"/>
  <c r="D137" i="4"/>
  <c r="D137" i="3"/>
  <c r="F391" i="2"/>
  <c r="H391" i="2" s="1"/>
  <c r="D259" i="4"/>
  <c r="D259" i="3"/>
  <c r="F182" i="2"/>
  <c r="I182" i="2" s="1"/>
  <c r="D329" i="4"/>
  <c r="D329" i="3"/>
  <c r="F282" i="2"/>
  <c r="I282" i="2" s="1"/>
  <c r="D171" i="4"/>
  <c r="D171" i="3"/>
  <c r="F365" i="2"/>
  <c r="J365" i="2" s="1"/>
  <c r="D239" i="4"/>
  <c r="D239" i="3"/>
  <c r="F273" i="2"/>
  <c r="J273" i="2" s="1"/>
  <c r="D162" i="4"/>
  <c r="D162" i="3"/>
  <c r="K80" i="2"/>
  <c r="K92" i="2"/>
  <c r="H24" i="2"/>
  <c r="I166" i="2"/>
  <c r="I105" i="2"/>
  <c r="H100" i="2"/>
  <c r="H265" i="2"/>
  <c r="H142" i="2"/>
  <c r="J43" i="2"/>
  <c r="J221" i="2"/>
  <c r="J263" i="2"/>
  <c r="K353" i="2"/>
  <c r="H132" i="2"/>
  <c r="I362" i="2"/>
  <c r="I338" i="2"/>
  <c r="K132" i="2"/>
  <c r="I288" i="2"/>
  <c r="H305" i="2"/>
  <c r="H303" i="2"/>
  <c r="H324" i="3"/>
  <c r="I324" i="3"/>
  <c r="G324" i="3"/>
  <c r="F324" i="3"/>
  <c r="F19" i="4"/>
  <c r="G19" i="4"/>
  <c r="I19" i="4"/>
  <c r="H19" i="4"/>
  <c r="G60" i="4"/>
  <c r="I60" i="4"/>
  <c r="F60" i="4"/>
  <c r="H60" i="4"/>
  <c r="F314" i="4"/>
  <c r="G314" i="4"/>
  <c r="H314" i="4"/>
  <c r="I314" i="4"/>
  <c r="I203" i="4"/>
  <c r="G203" i="4"/>
  <c r="F203" i="4"/>
  <c r="H203" i="4"/>
  <c r="I230" i="4"/>
  <c r="F230" i="4"/>
  <c r="H230" i="4"/>
  <c r="G230" i="4"/>
  <c r="I57" i="4"/>
  <c r="F57" i="4"/>
  <c r="G57" i="4"/>
  <c r="H57" i="4"/>
  <c r="I297" i="3"/>
  <c r="F297" i="3"/>
  <c r="H297" i="3"/>
  <c r="G297" i="3"/>
  <c r="H186" i="3"/>
  <c r="F186" i="3"/>
  <c r="G186" i="3"/>
  <c r="I186" i="3"/>
  <c r="F167" i="3"/>
  <c r="H167" i="3"/>
  <c r="I167" i="3"/>
  <c r="G167" i="3"/>
  <c r="F71" i="4"/>
  <c r="H71" i="4"/>
  <c r="I71" i="4"/>
  <c r="G71" i="4"/>
  <c r="I59" i="4"/>
  <c r="H59" i="4"/>
  <c r="F59" i="4"/>
  <c r="G59" i="4"/>
  <c r="F148" i="4"/>
  <c r="H148" i="4"/>
  <c r="G148" i="4"/>
  <c r="I148" i="4"/>
  <c r="I292" i="4"/>
  <c r="F292" i="4"/>
  <c r="G292" i="4"/>
  <c r="H292" i="4"/>
  <c r="I135" i="4"/>
  <c r="G135" i="4"/>
  <c r="F135" i="4"/>
  <c r="H135" i="4"/>
  <c r="G188" i="3"/>
  <c r="I188" i="3"/>
  <c r="H188" i="3"/>
  <c r="F188" i="3"/>
  <c r="G275" i="3"/>
  <c r="H275" i="3"/>
  <c r="F275" i="3"/>
  <c r="I275" i="3"/>
  <c r="I304" i="4"/>
  <c r="F304" i="4"/>
  <c r="G304" i="4"/>
  <c r="H304" i="4"/>
  <c r="H108" i="3"/>
  <c r="I108" i="3"/>
  <c r="F108" i="3"/>
  <c r="G108" i="3"/>
  <c r="F141" i="4"/>
  <c r="H141" i="4"/>
  <c r="I141" i="4"/>
  <c r="G141" i="4"/>
  <c r="F47" i="4"/>
  <c r="G47" i="4"/>
  <c r="H47" i="4"/>
  <c r="I47" i="4"/>
  <c r="I153" i="4"/>
  <c r="F153" i="4"/>
  <c r="G153" i="4"/>
  <c r="H153" i="4"/>
  <c r="H301" i="3"/>
  <c r="F301" i="3"/>
  <c r="G301" i="3"/>
  <c r="I301" i="3"/>
  <c r="H272" i="3"/>
  <c r="G272" i="3"/>
  <c r="I272" i="3"/>
  <c r="F272" i="3"/>
  <c r="I50" i="4"/>
  <c r="H50" i="4"/>
  <c r="G50" i="4"/>
  <c r="F50" i="4"/>
  <c r="I139" i="3"/>
  <c r="F139" i="3"/>
  <c r="H139" i="3"/>
  <c r="G139" i="3"/>
  <c r="F143" i="3"/>
  <c r="G143" i="3"/>
  <c r="H143" i="3"/>
  <c r="I143" i="3"/>
  <c r="H305" i="3"/>
  <c r="G305" i="3"/>
  <c r="F305" i="3"/>
  <c r="I305" i="3"/>
  <c r="H26" i="3"/>
  <c r="I26" i="3"/>
  <c r="F26" i="3"/>
  <c r="G26" i="3"/>
  <c r="F133" i="4"/>
  <c r="I133" i="4"/>
  <c r="H133" i="4"/>
  <c r="G133" i="4"/>
  <c r="F98" i="4"/>
  <c r="G98" i="4"/>
  <c r="H98" i="4"/>
  <c r="I98" i="4"/>
  <c r="I64" i="3"/>
  <c r="G64" i="3"/>
  <c r="F64" i="3"/>
  <c r="H64" i="3"/>
  <c r="I184" i="4"/>
  <c r="G184" i="4"/>
  <c r="F184" i="4"/>
  <c r="H184" i="4"/>
  <c r="G107" i="3"/>
  <c r="H107" i="3"/>
  <c r="F107" i="3"/>
  <c r="I107" i="3"/>
  <c r="H270" i="3"/>
  <c r="F270" i="3"/>
  <c r="G270" i="3"/>
  <c r="I270" i="3"/>
  <c r="I34" i="4"/>
  <c r="F34" i="4"/>
  <c r="G34" i="4"/>
  <c r="H34" i="4"/>
  <c r="H241" i="3"/>
  <c r="F241" i="3"/>
  <c r="I241" i="3"/>
  <c r="G241" i="3"/>
  <c r="F169" i="3"/>
  <c r="H169" i="3"/>
  <c r="I169" i="3"/>
  <c r="G169" i="3"/>
  <c r="F12" i="4"/>
  <c r="I12" i="4"/>
  <c r="G12" i="4"/>
  <c r="H12" i="4"/>
  <c r="F42" i="4"/>
  <c r="H42" i="4"/>
  <c r="G42" i="4"/>
  <c r="I42" i="4"/>
  <c r="F321" i="3"/>
  <c r="H321" i="3"/>
  <c r="G321" i="3"/>
  <c r="I321" i="3"/>
  <c r="G194" i="3"/>
  <c r="I194" i="3"/>
  <c r="F194" i="3"/>
  <c r="H194" i="3"/>
  <c r="G32" i="4"/>
  <c r="H32" i="4"/>
  <c r="F32" i="4"/>
  <c r="I32" i="4"/>
  <c r="I244" i="4"/>
  <c r="H244" i="4"/>
  <c r="G244" i="4"/>
  <c r="F244" i="4"/>
  <c r="I308" i="4"/>
  <c r="H308" i="4"/>
  <c r="G308" i="4"/>
  <c r="F308" i="4"/>
  <c r="F45" i="3"/>
  <c r="I45" i="3"/>
  <c r="H45" i="3"/>
  <c r="G45" i="3"/>
  <c r="F318" i="4"/>
  <c r="G318" i="4"/>
  <c r="I318" i="4"/>
  <c r="H318" i="4"/>
  <c r="H282" i="4"/>
  <c r="F282" i="4"/>
  <c r="I282" i="4"/>
  <c r="G282" i="4"/>
  <c r="G39" i="4"/>
  <c r="F39" i="4"/>
  <c r="H39" i="4"/>
  <c r="I39" i="4"/>
  <c r="I234" i="3"/>
  <c r="H234" i="3"/>
  <c r="G234" i="3"/>
  <c r="F234" i="3"/>
  <c r="H311" i="4"/>
  <c r="I311" i="4"/>
  <c r="G311" i="4"/>
  <c r="F311" i="4"/>
  <c r="I300" i="4"/>
  <c r="F300" i="4"/>
  <c r="G300" i="4"/>
  <c r="H300" i="4"/>
  <c r="H190" i="3"/>
  <c r="I190" i="3"/>
  <c r="G190" i="3"/>
  <c r="F190" i="3"/>
  <c r="F79" i="2"/>
  <c r="J79" i="2" s="1"/>
  <c r="D40" i="4"/>
  <c r="D40" i="3"/>
  <c r="F324" i="2"/>
  <c r="I324" i="2" s="1"/>
  <c r="D208" i="4"/>
  <c r="D208" i="3"/>
  <c r="F198" i="2"/>
  <c r="K198" i="2" s="1"/>
  <c r="D93" i="3"/>
  <c r="D93" i="4"/>
  <c r="F316" i="2"/>
  <c r="K316" i="2" s="1"/>
  <c r="D200" i="4"/>
  <c r="D200" i="3"/>
  <c r="F127" i="2"/>
  <c r="K127" i="2" s="1"/>
  <c r="D65" i="3"/>
  <c r="D65" i="4"/>
  <c r="F313" i="2"/>
  <c r="H313" i="2" s="1"/>
  <c r="D197" i="4"/>
  <c r="D197" i="3"/>
  <c r="F245" i="2"/>
  <c r="I245" i="2" s="1"/>
  <c r="D142" i="4"/>
  <c r="D142" i="3"/>
  <c r="F55" i="2"/>
  <c r="H55" i="2" s="1"/>
  <c r="D33" i="3"/>
  <c r="D33" i="4"/>
  <c r="F315" i="2"/>
  <c r="H315" i="2" s="1"/>
  <c r="D199" i="4"/>
  <c r="D199" i="3"/>
  <c r="F277" i="2"/>
  <c r="K277" i="2" s="1"/>
  <c r="D165" i="4"/>
  <c r="D165" i="3"/>
  <c r="F292" i="2"/>
  <c r="J292" i="2" s="1"/>
  <c r="D181" i="3"/>
  <c r="D181" i="4"/>
  <c r="F386" i="2"/>
  <c r="K386" i="2" s="1"/>
  <c r="D254" i="4"/>
  <c r="D254" i="3"/>
  <c r="F41" i="2"/>
  <c r="I41" i="2" s="1"/>
  <c r="D294" i="4"/>
  <c r="D294" i="3"/>
  <c r="F237" i="2"/>
  <c r="K237" i="2" s="1"/>
  <c r="D130" i="4"/>
  <c r="D130" i="3"/>
  <c r="F322" i="2"/>
  <c r="J322" i="2" s="1"/>
  <c r="D206" i="4"/>
  <c r="D206" i="3"/>
  <c r="F286" i="2"/>
  <c r="H286" i="2" s="1"/>
  <c r="D175" i="4"/>
  <c r="D175" i="3"/>
  <c r="F123" i="2"/>
  <c r="J123" i="2" s="1"/>
  <c r="D61" i="4"/>
  <c r="D61" i="3"/>
  <c r="F268" i="2"/>
  <c r="I268" i="2" s="1"/>
  <c r="D160" i="4"/>
  <c r="D160" i="3"/>
  <c r="F62" i="2"/>
  <c r="J62" i="2" s="1"/>
  <c r="D299" i="4"/>
  <c r="D299" i="3"/>
  <c r="F331" i="2"/>
  <c r="H331" i="2" s="1"/>
  <c r="D215" i="4"/>
  <c r="D215" i="3"/>
  <c r="K158" i="2"/>
  <c r="H80" i="2"/>
  <c r="H274" i="2"/>
  <c r="I19" i="2"/>
  <c r="K224" i="2"/>
  <c r="J166" i="2"/>
  <c r="K35" i="2"/>
  <c r="H340" i="2"/>
  <c r="K24" i="2"/>
  <c r="H25" i="2"/>
  <c r="H98" i="2"/>
  <c r="I285" i="2"/>
  <c r="K153" i="2"/>
  <c r="J206" i="2"/>
  <c r="I66" i="2"/>
  <c r="J124" i="2"/>
  <c r="K320" i="2"/>
  <c r="I97" i="2"/>
  <c r="H199" i="2"/>
  <c r="I218" i="2"/>
  <c r="I394" i="2"/>
  <c r="J33" i="2"/>
  <c r="K223" i="2"/>
  <c r="J105" i="2"/>
  <c r="I111" i="2"/>
  <c r="K390" i="2"/>
  <c r="J199" i="2"/>
  <c r="H97" i="2"/>
  <c r="I135" i="2"/>
  <c r="K239" i="2"/>
  <c r="J325" i="2"/>
  <c r="H211" i="2"/>
  <c r="K250" i="2"/>
  <c r="K100" i="2"/>
  <c r="J296" i="2"/>
  <c r="H128" i="2"/>
  <c r="K265" i="2"/>
  <c r="I325" i="2"/>
  <c r="J73" i="2"/>
  <c r="J18" i="2"/>
  <c r="I305" i="2"/>
  <c r="I142" i="2"/>
  <c r="J214" i="2"/>
  <c r="H374" i="2"/>
  <c r="H299" i="2"/>
  <c r="I201" i="2"/>
  <c r="I229" i="2"/>
  <c r="H43" i="2"/>
  <c r="I82" i="2"/>
  <c r="K125" i="2"/>
  <c r="H116" i="2"/>
  <c r="H312" i="2"/>
  <c r="I42" i="2"/>
  <c r="K221" i="2"/>
  <c r="H263" i="2"/>
  <c r="H222" i="2"/>
  <c r="H353" i="2"/>
  <c r="J216" i="2"/>
  <c r="H38" i="2"/>
  <c r="H259" i="2"/>
  <c r="J362" i="2"/>
  <c r="H239" i="2"/>
  <c r="I200" i="2"/>
  <c r="K284" i="2"/>
  <c r="I149" i="2"/>
  <c r="K210" i="2"/>
  <c r="K22" i="2"/>
  <c r="J72" i="2"/>
  <c r="J248" i="2"/>
  <c r="K338" i="2"/>
  <c r="H160" i="2"/>
  <c r="K211" i="2"/>
  <c r="I179" i="2"/>
  <c r="K375" i="2"/>
  <c r="I178" i="2"/>
  <c r="H119" i="2"/>
  <c r="I349" i="2"/>
  <c r="J308" i="2"/>
  <c r="J317" i="2"/>
  <c r="K188" i="2"/>
  <c r="J288" i="2"/>
  <c r="K53" i="2"/>
  <c r="I58" i="2"/>
  <c r="H266" i="2"/>
  <c r="I266" i="2"/>
  <c r="J66" i="2"/>
  <c r="I24" i="2"/>
  <c r="K73" i="2"/>
  <c r="H201" i="2"/>
  <c r="H250" i="2"/>
  <c r="I324" i="4"/>
  <c r="G324" i="4"/>
  <c r="F324" i="4"/>
  <c r="H324" i="4"/>
  <c r="H41" i="3"/>
  <c r="F41" i="3"/>
  <c r="G41" i="3"/>
  <c r="I41" i="3"/>
  <c r="F60" i="3"/>
  <c r="G60" i="3"/>
  <c r="H60" i="3"/>
  <c r="I60" i="3"/>
  <c r="F236" i="3"/>
  <c r="G236" i="3"/>
  <c r="H236" i="3"/>
  <c r="I236" i="3"/>
  <c r="F178" i="4"/>
  <c r="I178" i="4"/>
  <c r="H178" i="4"/>
  <c r="G178" i="4"/>
  <c r="G132" i="3"/>
  <c r="F132" i="3"/>
  <c r="I132" i="3"/>
  <c r="H132" i="3"/>
  <c r="F149" i="4"/>
  <c r="G149" i="4"/>
  <c r="I149" i="4"/>
  <c r="H149" i="4"/>
  <c r="G173" i="3"/>
  <c r="H173" i="3"/>
  <c r="F173" i="3"/>
  <c r="I173" i="3"/>
  <c r="I105" i="4"/>
  <c r="F105" i="4"/>
  <c r="H105" i="4"/>
  <c r="G105" i="4"/>
  <c r="I179" i="4"/>
  <c r="H179" i="4"/>
  <c r="G179" i="4"/>
  <c r="F179" i="4"/>
  <c r="F37" i="3"/>
  <c r="I37" i="3"/>
  <c r="H37" i="3"/>
  <c r="G37" i="3"/>
  <c r="H57" i="3"/>
  <c r="F57" i="3"/>
  <c r="G57" i="3"/>
  <c r="I57" i="3"/>
  <c r="H297" i="4"/>
  <c r="F297" i="4"/>
  <c r="I297" i="4"/>
  <c r="G297" i="4"/>
  <c r="I106" i="3"/>
  <c r="F106" i="3"/>
  <c r="G106" i="3"/>
  <c r="H106" i="3"/>
  <c r="G186" i="4"/>
  <c r="F186" i="4"/>
  <c r="I186" i="4"/>
  <c r="H186" i="4"/>
  <c r="G111" i="3"/>
  <c r="H111" i="3"/>
  <c r="I111" i="3"/>
  <c r="F111" i="3"/>
  <c r="I167" i="4"/>
  <c r="F167" i="4"/>
  <c r="G167" i="4"/>
  <c r="H167" i="4"/>
  <c r="F84" i="3"/>
  <c r="H84" i="3"/>
  <c r="G84" i="3"/>
  <c r="I84" i="3"/>
  <c r="I13" i="4"/>
  <c r="H13" i="4"/>
  <c r="F13" i="4"/>
  <c r="G13" i="4"/>
  <c r="H43" i="3"/>
  <c r="F43" i="3"/>
  <c r="I43" i="3"/>
  <c r="G43" i="3"/>
  <c r="H71" i="3"/>
  <c r="F71" i="3"/>
  <c r="I71" i="3"/>
  <c r="G71" i="3"/>
  <c r="F70" i="3"/>
  <c r="H70" i="3"/>
  <c r="I70" i="3"/>
  <c r="G70" i="3"/>
  <c r="I88" i="4"/>
  <c r="G88" i="4"/>
  <c r="F88" i="4"/>
  <c r="H88" i="4"/>
  <c r="F177" i="4"/>
  <c r="I177" i="4"/>
  <c r="H177" i="4"/>
  <c r="G177" i="4"/>
  <c r="G22" i="4"/>
  <c r="H22" i="4"/>
  <c r="F22" i="4"/>
  <c r="I22" i="4"/>
  <c r="G185" i="3"/>
  <c r="H185" i="3"/>
  <c r="I185" i="3"/>
  <c r="F185" i="3"/>
  <c r="G29" i="3"/>
  <c r="I29" i="3"/>
  <c r="F29" i="3"/>
  <c r="H29" i="3"/>
  <c r="H38" i="3"/>
  <c r="F38" i="3"/>
  <c r="G38" i="3"/>
  <c r="I38" i="3"/>
  <c r="F188" i="4"/>
  <c r="H188" i="4"/>
  <c r="I188" i="4"/>
  <c r="G188" i="4"/>
  <c r="H189" i="3"/>
  <c r="G189" i="3"/>
  <c r="F189" i="3"/>
  <c r="I189" i="3"/>
  <c r="G275" i="4"/>
  <c r="F275" i="4"/>
  <c r="H275" i="4"/>
  <c r="I275" i="4"/>
  <c r="I246" i="3"/>
  <c r="G246" i="3"/>
  <c r="H246" i="3"/>
  <c r="F246" i="3"/>
  <c r="G288" i="4"/>
  <c r="H288" i="4"/>
  <c r="F288" i="4"/>
  <c r="I288" i="4"/>
  <c r="F96" i="3"/>
  <c r="H96" i="3"/>
  <c r="G96" i="3"/>
  <c r="I96" i="3"/>
  <c r="I141" i="3"/>
  <c r="F141" i="3"/>
  <c r="H141" i="3"/>
  <c r="G141" i="3"/>
  <c r="H316" i="3"/>
  <c r="F316" i="3"/>
  <c r="I316" i="3"/>
  <c r="G316" i="3"/>
  <c r="H47" i="3"/>
  <c r="I47" i="3"/>
  <c r="F47" i="3"/>
  <c r="G47" i="3"/>
  <c r="I155" i="3"/>
  <c r="G155" i="3"/>
  <c r="F155" i="3"/>
  <c r="H155" i="3"/>
  <c r="I243" i="3"/>
  <c r="F243" i="3"/>
  <c r="G243" i="3"/>
  <c r="H243" i="3"/>
  <c r="G283" i="3"/>
  <c r="I283" i="3"/>
  <c r="H283" i="3"/>
  <c r="F283" i="3"/>
  <c r="H301" i="4"/>
  <c r="F301" i="4"/>
  <c r="I301" i="4"/>
  <c r="G301" i="4"/>
  <c r="H267" i="4"/>
  <c r="F267" i="4"/>
  <c r="G267" i="4"/>
  <c r="I267" i="4"/>
  <c r="H272" i="4"/>
  <c r="F272" i="4"/>
  <c r="G272" i="4"/>
  <c r="I272" i="4"/>
  <c r="H119" i="3"/>
  <c r="G119" i="3"/>
  <c r="I119" i="3"/>
  <c r="F119" i="3"/>
  <c r="I139" i="4"/>
  <c r="F139" i="4"/>
  <c r="H139" i="4"/>
  <c r="G139" i="4"/>
  <c r="G20" i="3"/>
  <c r="I20" i="3"/>
  <c r="H20" i="3"/>
  <c r="F20" i="3"/>
  <c r="I143" i="4"/>
  <c r="F143" i="4"/>
  <c r="H143" i="4"/>
  <c r="G143" i="4"/>
  <c r="H21" i="3"/>
  <c r="I21" i="3"/>
  <c r="G21" i="3"/>
  <c r="F21" i="3"/>
  <c r="H305" i="4"/>
  <c r="F305" i="4"/>
  <c r="I305" i="4"/>
  <c r="G305" i="4"/>
  <c r="H15" i="3"/>
  <c r="F15" i="3"/>
  <c r="I15" i="3"/>
  <c r="G15" i="3"/>
  <c r="G26" i="4"/>
  <c r="I26" i="4"/>
  <c r="F26" i="4"/>
  <c r="H26" i="4"/>
  <c r="H322" i="3"/>
  <c r="G322" i="3"/>
  <c r="I322" i="3"/>
  <c r="F322" i="3"/>
  <c r="I133" i="3"/>
  <c r="H133" i="3"/>
  <c r="G133" i="3"/>
  <c r="F133" i="3"/>
  <c r="F48" i="3"/>
  <c r="G48" i="3"/>
  <c r="I48" i="3"/>
  <c r="H48" i="3"/>
  <c r="F77" i="3"/>
  <c r="G77" i="3"/>
  <c r="I77" i="3"/>
  <c r="H77" i="3"/>
  <c r="G174" i="3"/>
  <c r="H174" i="3"/>
  <c r="I174" i="3"/>
  <c r="F174" i="3"/>
  <c r="G198" i="4"/>
  <c r="H198" i="4"/>
  <c r="F198" i="4"/>
  <c r="I198" i="4"/>
  <c r="H101" i="3"/>
  <c r="F101" i="3"/>
  <c r="G101" i="3"/>
  <c r="I101" i="3"/>
  <c r="G166" i="4"/>
  <c r="H166" i="4"/>
  <c r="I166" i="4"/>
  <c r="F166" i="4"/>
  <c r="H325" i="3"/>
  <c r="G325" i="3"/>
  <c r="F325" i="3"/>
  <c r="I325" i="3"/>
  <c r="I46" i="4"/>
  <c r="H46" i="4"/>
  <c r="G46" i="4"/>
  <c r="F46" i="4"/>
  <c r="H315" i="3"/>
  <c r="G315" i="3"/>
  <c r="I315" i="3"/>
  <c r="F315" i="3"/>
  <c r="I64" i="4"/>
  <c r="G64" i="4"/>
  <c r="F64" i="4"/>
  <c r="H64" i="4"/>
  <c r="H82" i="3"/>
  <c r="G82" i="3"/>
  <c r="I82" i="3"/>
  <c r="F82" i="3"/>
  <c r="F172" i="4"/>
  <c r="I172" i="4"/>
  <c r="G172" i="4"/>
  <c r="H172" i="4"/>
  <c r="F56" i="3"/>
  <c r="I56" i="3"/>
  <c r="H56" i="3"/>
  <c r="G56" i="3"/>
  <c r="H107" i="4"/>
  <c r="G107" i="4"/>
  <c r="F107" i="4"/>
  <c r="I107" i="4"/>
  <c r="I157" i="3"/>
  <c r="F157" i="3"/>
  <c r="G157" i="3"/>
  <c r="H157" i="3"/>
  <c r="H232" i="3"/>
  <c r="G232" i="3"/>
  <c r="F232" i="3"/>
  <c r="I232" i="3"/>
  <c r="H63" i="3"/>
  <c r="F63" i="3"/>
  <c r="I63" i="3"/>
  <c r="G63" i="3"/>
  <c r="I120" i="4"/>
  <c r="G120" i="4"/>
  <c r="H120" i="4"/>
  <c r="F120" i="4"/>
  <c r="F73" i="3"/>
  <c r="I73" i="3"/>
  <c r="H73" i="3"/>
  <c r="G73" i="3"/>
  <c r="F169" i="4"/>
  <c r="G169" i="4"/>
  <c r="I169" i="4"/>
  <c r="H169" i="4"/>
  <c r="H146" i="3"/>
  <c r="F146" i="3"/>
  <c r="I146" i="3"/>
  <c r="G146" i="3"/>
  <c r="I287" i="4"/>
  <c r="G287" i="4"/>
  <c r="H287" i="4"/>
  <c r="F287" i="4"/>
  <c r="G296" i="3"/>
  <c r="F296" i="3"/>
  <c r="H296" i="3"/>
  <c r="I296" i="3"/>
  <c r="H27" i="4"/>
  <c r="I27" i="4"/>
  <c r="F27" i="4"/>
  <c r="G27" i="4"/>
  <c r="H116" i="3"/>
  <c r="G116" i="3"/>
  <c r="I116" i="3"/>
  <c r="F116" i="3"/>
  <c r="H242" i="4"/>
  <c r="F242" i="4"/>
  <c r="G242" i="4"/>
  <c r="I242" i="4"/>
  <c r="I225" i="4"/>
  <c r="H225" i="4"/>
  <c r="G225" i="4"/>
  <c r="F225" i="4"/>
  <c r="I187" i="4"/>
  <c r="H187" i="4"/>
  <c r="F187" i="4"/>
  <c r="G187" i="4"/>
  <c r="F42" i="3"/>
  <c r="I42" i="3"/>
  <c r="H42" i="3"/>
  <c r="G42" i="3"/>
  <c r="G278" i="3"/>
  <c r="H278" i="3"/>
  <c r="I278" i="3"/>
  <c r="F278" i="3"/>
  <c r="G321" i="4"/>
  <c r="F321" i="4"/>
  <c r="H321" i="4"/>
  <c r="I321" i="4"/>
  <c r="G115" i="3"/>
  <c r="F115" i="3"/>
  <c r="H115" i="3"/>
  <c r="I115" i="3"/>
  <c r="I194" i="4"/>
  <c r="F194" i="4"/>
  <c r="H194" i="4"/>
  <c r="G194" i="4"/>
  <c r="I144" i="3"/>
  <c r="G144" i="3"/>
  <c r="F144" i="3"/>
  <c r="H144" i="3"/>
  <c r="H80" i="4"/>
  <c r="F80" i="4"/>
  <c r="I80" i="4"/>
  <c r="G80" i="4"/>
  <c r="H312" i="3"/>
  <c r="F312" i="3"/>
  <c r="I312" i="3"/>
  <c r="G312" i="3"/>
  <c r="H310" i="4"/>
  <c r="F310" i="4"/>
  <c r="G310" i="4"/>
  <c r="I310" i="4"/>
  <c r="I281" i="3"/>
  <c r="H281" i="3"/>
  <c r="F281" i="3"/>
  <c r="G281" i="3"/>
  <c r="G298" i="4"/>
  <c r="F298" i="4"/>
  <c r="I298" i="4"/>
  <c r="H298" i="4"/>
  <c r="F249" i="3"/>
  <c r="H249" i="3"/>
  <c r="G249" i="3"/>
  <c r="I249" i="3"/>
  <c r="I45" i="4"/>
  <c r="G45" i="4"/>
  <c r="F45" i="4"/>
  <c r="H45" i="4"/>
  <c r="F285" i="3"/>
  <c r="G285" i="3"/>
  <c r="H285" i="3"/>
  <c r="I285" i="3"/>
  <c r="F81" i="3"/>
  <c r="G81" i="3"/>
  <c r="H81" i="3"/>
  <c r="I81" i="3"/>
  <c r="F164" i="3"/>
  <c r="H164" i="3"/>
  <c r="I164" i="3"/>
  <c r="G164" i="3"/>
  <c r="G191" i="3"/>
  <c r="I191" i="3"/>
  <c r="H191" i="3"/>
  <c r="F191" i="3"/>
  <c r="H113" i="3"/>
  <c r="G113" i="3"/>
  <c r="F113" i="3"/>
  <c r="I113" i="3"/>
  <c r="I256" i="4"/>
  <c r="H256" i="4"/>
  <c r="G256" i="4"/>
  <c r="F256" i="4"/>
  <c r="F158" i="3"/>
  <c r="I158" i="3"/>
  <c r="H158" i="3"/>
  <c r="G158" i="3"/>
  <c r="H234" i="4"/>
  <c r="F234" i="4"/>
  <c r="G234" i="4"/>
  <c r="I234" i="4"/>
  <c r="F303" i="3"/>
  <c r="H303" i="3"/>
  <c r="I303" i="3"/>
  <c r="G303" i="3"/>
  <c r="H311" i="3"/>
  <c r="F311" i="3"/>
  <c r="G311" i="3"/>
  <c r="I311" i="3"/>
  <c r="G102" i="3"/>
  <c r="I102" i="3"/>
  <c r="H102" i="3"/>
  <c r="F102" i="3"/>
  <c r="G190" i="4"/>
  <c r="F190" i="4"/>
  <c r="I190" i="4"/>
  <c r="H190" i="4"/>
  <c r="F147" i="2"/>
  <c r="J147" i="2" s="1"/>
  <c r="D74" i="3"/>
  <c r="D74" i="4"/>
  <c r="F36" i="2"/>
  <c r="I36" i="2" s="1"/>
  <c r="D284" i="3"/>
  <c r="D284" i="4"/>
  <c r="F205" i="2"/>
  <c r="H205" i="2" s="1"/>
  <c r="D100" i="4"/>
  <c r="D100" i="3"/>
  <c r="F83" i="2"/>
  <c r="I83" i="2" s="1"/>
  <c r="D44" i="3"/>
  <c r="D44" i="4"/>
  <c r="F326" i="2"/>
  <c r="I326" i="2" s="1"/>
  <c r="D210" i="4"/>
  <c r="D210" i="3"/>
  <c r="F355" i="2"/>
  <c r="I355" i="2" s="1"/>
  <c r="D269" i="4"/>
  <c r="D269" i="3"/>
  <c r="F131" i="2"/>
  <c r="J131" i="2" s="1"/>
  <c r="D69" i="4"/>
  <c r="D69" i="3"/>
  <c r="F287" i="2"/>
  <c r="H287" i="2" s="1"/>
  <c r="D176" i="4"/>
  <c r="D176" i="3"/>
  <c r="F148" i="2"/>
  <c r="J148" i="2" s="1"/>
  <c r="D75" i="4"/>
  <c r="D75" i="3"/>
  <c r="F330" i="2"/>
  <c r="K330" i="2" s="1"/>
  <c r="D214" i="4"/>
  <c r="D214" i="3"/>
  <c r="F291" i="4"/>
  <c r="G291" i="4"/>
  <c r="I291" i="4"/>
  <c r="H291" i="4"/>
  <c r="F314" i="3"/>
  <c r="G314" i="3"/>
  <c r="H314" i="3"/>
  <c r="I314" i="3"/>
  <c r="G203" i="3"/>
  <c r="I203" i="3"/>
  <c r="H203" i="3"/>
  <c r="F203" i="3"/>
  <c r="G274" i="3"/>
  <c r="H274" i="3"/>
  <c r="I274" i="3"/>
  <c r="F274" i="3"/>
  <c r="G76" i="4"/>
  <c r="H76" i="4"/>
  <c r="F76" i="4"/>
  <c r="I76" i="4"/>
  <c r="I230" i="3"/>
  <c r="H230" i="3"/>
  <c r="F230" i="3"/>
  <c r="G230" i="3"/>
  <c r="G18" i="4"/>
  <c r="I18" i="4"/>
  <c r="F18" i="4"/>
  <c r="H18" i="4"/>
  <c r="F87" i="4"/>
  <c r="H87" i="4"/>
  <c r="G87" i="4"/>
  <c r="I87" i="4"/>
  <c r="H145" i="4"/>
  <c r="F145" i="4"/>
  <c r="I145" i="4"/>
  <c r="G145" i="4"/>
  <c r="F58" i="4"/>
  <c r="I58" i="4"/>
  <c r="H58" i="4"/>
  <c r="G58" i="4"/>
  <c r="H263" i="4"/>
  <c r="I263" i="4"/>
  <c r="F263" i="4"/>
  <c r="G263" i="4"/>
  <c r="I247" i="4"/>
  <c r="F247" i="4"/>
  <c r="H247" i="4"/>
  <c r="G247" i="4"/>
  <c r="I25" i="4"/>
  <c r="H25" i="4"/>
  <c r="F25" i="4"/>
  <c r="G25" i="4"/>
  <c r="G59" i="3"/>
  <c r="F59" i="3"/>
  <c r="H59" i="3"/>
  <c r="I59" i="3"/>
  <c r="I279" i="4"/>
  <c r="H279" i="4"/>
  <c r="G279" i="4"/>
  <c r="F279" i="4"/>
  <c r="G292" i="3"/>
  <c r="H292" i="3"/>
  <c r="I292" i="3"/>
  <c r="F292" i="3"/>
  <c r="G68" i="4"/>
  <c r="I68" i="4"/>
  <c r="F68" i="4"/>
  <c r="H68" i="4"/>
  <c r="G135" i="3"/>
  <c r="I135" i="3"/>
  <c r="F135" i="3"/>
  <c r="H135" i="3"/>
  <c r="G209" i="4"/>
  <c r="H209" i="4"/>
  <c r="F209" i="4"/>
  <c r="I209" i="4"/>
  <c r="I126" i="3"/>
  <c r="G126" i="3"/>
  <c r="H126" i="3"/>
  <c r="F126" i="3"/>
  <c r="H304" i="3"/>
  <c r="I304" i="3"/>
  <c r="G304" i="3"/>
  <c r="F304" i="3"/>
  <c r="G108" i="4"/>
  <c r="H108" i="4"/>
  <c r="I108" i="4"/>
  <c r="F108" i="4"/>
  <c r="I264" i="3"/>
  <c r="F264" i="3"/>
  <c r="G264" i="3"/>
  <c r="H264" i="3"/>
  <c r="H231" i="3"/>
  <c r="F231" i="3"/>
  <c r="G231" i="3"/>
  <c r="I231" i="3"/>
  <c r="F122" i="4"/>
  <c r="I122" i="4"/>
  <c r="H122" i="4"/>
  <c r="G122" i="4"/>
  <c r="H277" i="3"/>
  <c r="F277" i="3"/>
  <c r="I277" i="3"/>
  <c r="G277" i="3"/>
  <c r="G153" i="3"/>
  <c r="H153" i="3"/>
  <c r="I153" i="3"/>
  <c r="F153" i="3"/>
  <c r="G16" i="4"/>
  <c r="H16" i="4"/>
  <c r="F16" i="4"/>
  <c r="I16" i="4"/>
  <c r="F86" i="3"/>
  <c r="I86" i="3"/>
  <c r="H86" i="3"/>
  <c r="G86" i="3"/>
  <c r="I150" i="3"/>
  <c r="H150" i="3"/>
  <c r="F150" i="3"/>
  <c r="G150" i="3"/>
  <c r="F320" i="3"/>
  <c r="G320" i="3"/>
  <c r="I320" i="3"/>
  <c r="H320" i="3"/>
  <c r="H98" i="3"/>
  <c r="F98" i="3"/>
  <c r="G98" i="3"/>
  <c r="I98" i="3"/>
  <c r="G323" i="4"/>
  <c r="F323" i="4"/>
  <c r="H323" i="4"/>
  <c r="I323" i="4"/>
  <c r="G138" i="3"/>
  <c r="H138" i="3"/>
  <c r="I138" i="3"/>
  <c r="F138" i="3"/>
  <c r="I36" i="4"/>
  <c r="G36" i="4"/>
  <c r="F36" i="4"/>
  <c r="H36" i="4"/>
  <c r="H124" i="3"/>
  <c r="F124" i="3"/>
  <c r="G124" i="3"/>
  <c r="I124" i="3"/>
  <c r="G62" i="4"/>
  <c r="I62" i="4"/>
  <c r="H62" i="4"/>
  <c r="F62" i="4"/>
  <c r="G184" i="3"/>
  <c r="H184" i="3"/>
  <c r="F184" i="3"/>
  <c r="I184" i="3"/>
  <c r="I270" i="4"/>
  <c r="G270" i="4"/>
  <c r="H270" i="4"/>
  <c r="F270" i="4"/>
  <c r="F66" i="4"/>
  <c r="G66" i="4"/>
  <c r="I66" i="4"/>
  <c r="H66" i="4"/>
  <c r="G14" i="3"/>
  <c r="F14" i="3"/>
  <c r="I14" i="3"/>
  <c r="H14" i="3"/>
  <c r="I241" i="4"/>
  <c r="F241" i="4"/>
  <c r="G241" i="4"/>
  <c r="H241" i="4"/>
  <c r="H89" i="3"/>
  <c r="G89" i="3"/>
  <c r="I89" i="3"/>
  <c r="F89" i="3"/>
  <c r="H193" i="3"/>
  <c r="F193" i="3"/>
  <c r="G193" i="3"/>
  <c r="I193" i="3"/>
  <c r="F170" i="3"/>
  <c r="G170" i="3"/>
  <c r="I170" i="3"/>
  <c r="H170" i="3"/>
  <c r="G258" i="4"/>
  <c r="F258" i="4"/>
  <c r="H258" i="4"/>
  <c r="I258" i="4"/>
  <c r="I163" i="4"/>
  <c r="G163" i="4"/>
  <c r="F163" i="4"/>
  <c r="H163" i="4"/>
  <c r="I308" i="3"/>
  <c r="F308" i="3"/>
  <c r="G308" i="3"/>
  <c r="H308" i="3"/>
  <c r="F318" i="3"/>
  <c r="I318" i="3"/>
  <c r="G318" i="3"/>
  <c r="H318" i="3"/>
  <c r="G319" i="4"/>
  <c r="H319" i="4"/>
  <c r="F319" i="4"/>
  <c r="I319" i="4"/>
  <c r="G282" i="3"/>
  <c r="H282" i="3"/>
  <c r="F282" i="3"/>
  <c r="I282" i="3"/>
  <c r="I51" i="4"/>
  <c r="G51" i="4"/>
  <c r="F51" i="4"/>
  <c r="H51" i="4"/>
  <c r="F39" i="3"/>
  <c r="H39" i="3"/>
  <c r="I39" i="3"/>
  <c r="G39" i="3"/>
  <c r="H99" i="3"/>
  <c r="F99" i="3"/>
  <c r="G99" i="3"/>
  <c r="I99" i="3"/>
  <c r="I53" i="4"/>
  <c r="H53" i="4"/>
  <c r="G53" i="4"/>
  <c r="F53" i="4"/>
  <c r="G300" i="3"/>
  <c r="H300" i="3"/>
  <c r="F300" i="3"/>
  <c r="I300" i="3"/>
  <c r="F359" i="2"/>
  <c r="J359" i="2" s="1"/>
  <c r="D233" i="4"/>
  <c r="D233" i="3"/>
  <c r="F117" i="2"/>
  <c r="I117" i="2" s="1"/>
  <c r="D313" i="4"/>
  <c r="D313" i="3"/>
  <c r="F256" i="2"/>
  <c r="H256" i="2" s="1"/>
  <c r="D140" i="4"/>
  <c r="D140" i="3"/>
  <c r="F300" i="2"/>
  <c r="I300" i="2" s="1"/>
  <c r="D265" i="4"/>
  <c r="D265" i="3"/>
  <c r="F260" i="2"/>
  <c r="I260" i="2" s="1"/>
  <c r="D152" i="4"/>
  <c r="D152" i="3"/>
  <c r="F106" i="2"/>
  <c r="K106" i="2" s="1"/>
  <c r="D286" i="4"/>
  <c r="D286" i="3"/>
  <c r="F241" i="2"/>
  <c r="I241" i="2" s="1"/>
  <c r="D134" i="4"/>
  <c r="D134" i="3"/>
  <c r="F361" i="2"/>
  <c r="I361" i="2" s="1"/>
  <c r="D235" i="4"/>
  <c r="D235" i="3"/>
  <c r="F141" i="2"/>
  <c r="H141" i="2" s="1"/>
  <c r="D72" i="3"/>
  <c r="D72" i="4"/>
  <c r="K218" i="2"/>
  <c r="H35" i="2"/>
  <c r="I25" i="2"/>
  <c r="H206" i="2"/>
  <c r="K381" i="2"/>
  <c r="H220" i="2"/>
  <c r="I247" i="2"/>
  <c r="H135" i="2"/>
  <c r="I207" i="2"/>
  <c r="K142" i="2"/>
  <c r="H284" i="2"/>
  <c r="K374" i="2"/>
  <c r="I125" i="2"/>
  <c r="I116" i="2"/>
  <c r="I250" i="2"/>
  <c r="I210" i="2"/>
  <c r="H178" i="2"/>
  <c r="K266" i="2"/>
  <c r="J172" i="2"/>
  <c r="I206" i="2"/>
  <c r="F92" i="3"/>
  <c r="I92" i="3"/>
  <c r="G92" i="3"/>
  <c r="H92" i="3"/>
  <c r="G178" i="3"/>
  <c r="I178" i="3"/>
  <c r="H178" i="3"/>
  <c r="F178" i="3"/>
  <c r="G149" i="3"/>
  <c r="I149" i="3"/>
  <c r="H149" i="3"/>
  <c r="F149" i="3"/>
  <c r="I274" i="4"/>
  <c r="G274" i="4"/>
  <c r="F274" i="4"/>
  <c r="H274" i="4"/>
  <c r="G179" i="3"/>
  <c r="I179" i="3"/>
  <c r="H179" i="3"/>
  <c r="F179" i="3"/>
  <c r="H87" i="3"/>
  <c r="F87" i="3"/>
  <c r="G87" i="3"/>
  <c r="I87" i="3"/>
  <c r="H58" i="3"/>
  <c r="I58" i="3"/>
  <c r="G58" i="3"/>
  <c r="F58" i="3"/>
  <c r="I55" i="4"/>
  <c r="G55" i="4"/>
  <c r="H55" i="4"/>
  <c r="F55" i="4"/>
  <c r="I228" i="4"/>
  <c r="F228" i="4"/>
  <c r="G228" i="4"/>
  <c r="H228" i="4"/>
  <c r="H13" i="3"/>
  <c r="I13" i="3"/>
  <c r="G13" i="3"/>
  <c r="F13" i="3"/>
  <c r="I49" i="4"/>
  <c r="H49" i="4"/>
  <c r="G49" i="4"/>
  <c r="F49" i="4"/>
  <c r="F88" i="3"/>
  <c r="H88" i="3"/>
  <c r="G88" i="3"/>
  <c r="I88" i="3"/>
  <c r="G22" i="3"/>
  <c r="I22" i="3"/>
  <c r="H22" i="3"/>
  <c r="F22" i="3"/>
  <c r="I29" i="4"/>
  <c r="G29" i="4"/>
  <c r="F29" i="4"/>
  <c r="H29" i="4"/>
  <c r="I126" i="4"/>
  <c r="F126" i="4"/>
  <c r="G126" i="4"/>
  <c r="H126" i="4"/>
  <c r="H288" i="3"/>
  <c r="G288" i="3"/>
  <c r="I288" i="3"/>
  <c r="F288" i="3"/>
  <c r="I231" i="4"/>
  <c r="H231" i="4"/>
  <c r="F231" i="4"/>
  <c r="G231" i="4"/>
  <c r="G277" i="4"/>
  <c r="I277" i="4"/>
  <c r="F277" i="4"/>
  <c r="H277" i="4"/>
  <c r="I243" i="4"/>
  <c r="G243" i="4"/>
  <c r="F243" i="4"/>
  <c r="H243" i="4"/>
  <c r="G24" i="3"/>
  <c r="I24" i="3"/>
  <c r="F24" i="3"/>
  <c r="H24" i="3"/>
  <c r="I86" i="4"/>
  <c r="F86" i="4"/>
  <c r="H86" i="4"/>
  <c r="G86" i="4"/>
  <c r="I195" i="4"/>
  <c r="H195" i="4"/>
  <c r="G195" i="4"/>
  <c r="F195" i="4"/>
  <c r="G248" i="4"/>
  <c r="I248" i="4"/>
  <c r="H248" i="4"/>
  <c r="F248" i="4"/>
  <c r="I320" i="4"/>
  <c r="G320" i="4"/>
  <c r="F320" i="4"/>
  <c r="H320" i="4"/>
  <c r="F35" i="4"/>
  <c r="I35" i="4"/>
  <c r="H35" i="4"/>
  <c r="G35" i="4"/>
  <c r="F266" i="4"/>
  <c r="H266" i="4"/>
  <c r="I266" i="4"/>
  <c r="G266" i="4"/>
  <c r="I77" i="4"/>
  <c r="G77" i="4"/>
  <c r="H77" i="4"/>
  <c r="F77" i="4"/>
  <c r="F198" i="3"/>
  <c r="I198" i="3"/>
  <c r="G198" i="3"/>
  <c r="H198" i="3"/>
  <c r="H257" i="4"/>
  <c r="F257" i="4"/>
  <c r="I257" i="4"/>
  <c r="G257" i="4"/>
  <c r="I166" i="3"/>
  <c r="F166" i="3"/>
  <c r="H166" i="3"/>
  <c r="G166" i="3"/>
  <c r="F46" i="3"/>
  <c r="G46" i="3"/>
  <c r="I46" i="3"/>
  <c r="H46" i="3"/>
  <c r="G138" i="4"/>
  <c r="H138" i="4"/>
  <c r="F138" i="4"/>
  <c r="I138" i="4"/>
  <c r="H124" i="4"/>
  <c r="G124" i="4"/>
  <c r="I124" i="4"/>
  <c r="F124" i="4"/>
  <c r="I172" i="3"/>
  <c r="G172" i="3"/>
  <c r="F172" i="3"/>
  <c r="H172" i="3"/>
  <c r="G232" i="4"/>
  <c r="H232" i="4"/>
  <c r="F232" i="4"/>
  <c r="I232" i="4"/>
  <c r="G120" i="3"/>
  <c r="I120" i="3"/>
  <c r="F120" i="3"/>
  <c r="H120" i="3"/>
  <c r="G302" i="3"/>
  <c r="F302" i="3"/>
  <c r="H302" i="3"/>
  <c r="I302" i="3"/>
  <c r="F287" i="3"/>
  <c r="I287" i="3"/>
  <c r="H287" i="3"/>
  <c r="G287" i="3"/>
  <c r="F193" i="4"/>
  <c r="I193" i="4"/>
  <c r="G193" i="4"/>
  <c r="H193" i="4"/>
  <c r="G27" i="3"/>
  <c r="H27" i="3"/>
  <c r="I27" i="3"/>
  <c r="F27" i="3"/>
  <c r="F242" i="3"/>
  <c r="I242" i="3"/>
  <c r="H242" i="3"/>
  <c r="G242" i="3"/>
  <c r="H170" i="4"/>
  <c r="G170" i="4"/>
  <c r="F170" i="4"/>
  <c r="I170" i="4"/>
  <c r="I225" i="3"/>
  <c r="H225" i="3"/>
  <c r="G225" i="3"/>
  <c r="F225" i="3"/>
  <c r="I97" i="4"/>
  <c r="G97" i="4"/>
  <c r="H97" i="4"/>
  <c r="F97" i="4"/>
  <c r="I213" i="4"/>
  <c r="F213" i="4"/>
  <c r="G213" i="4"/>
  <c r="H213" i="4"/>
  <c r="I289" i="4"/>
  <c r="H289" i="4"/>
  <c r="F289" i="4"/>
  <c r="G289" i="4"/>
  <c r="F80" i="3"/>
  <c r="I80" i="3"/>
  <c r="G80" i="3"/>
  <c r="H80" i="3"/>
  <c r="F310" i="3"/>
  <c r="I310" i="3"/>
  <c r="H310" i="3"/>
  <c r="G310" i="3"/>
  <c r="G298" i="3"/>
  <c r="I298" i="3"/>
  <c r="H298" i="3"/>
  <c r="F298" i="3"/>
  <c r="I81" i="4"/>
  <c r="H81" i="4"/>
  <c r="G81" i="4"/>
  <c r="F81" i="4"/>
  <c r="I17" i="3"/>
  <c r="H17" i="3"/>
  <c r="G17" i="3"/>
  <c r="F17" i="3"/>
  <c r="I191" i="4"/>
  <c r="H191" i="4"/>
  <c r="G191" i="4"/>
  <c r="F191" i="4"/>
  <c r="F256" i="3"/>
  <c r="H256" i="3"/>
  <c r="I256" i="3"/>
  <c r="G256" i="3"/>
  <c r="H99" i="4"/>
  <c r="F99" i="4"/>
  <c r="I99" i="4"/>
  <c r="G99" i="4"/>
  <c r="F88" i="2"/>
  <c r="I88" i="2" s="1"/>
  <c r="D306" i="3"/>
  <c r="D306" i="4"/>
  <c r="F327" i="2"/>
  <c r="H327" i="2" s="1"/>
  <c r="D211" i="3"/>
  <c r="D211" i="4"/>
  <c r="F228" i="2"/>
  <c r="K228" i="2" s="1"/>
  <c r="D121" i="4"/>
  <c r="D121" i="3"/>
  <c r="F337" i="2"/>
  <c r="K337" i="2" s="1"/>
  <c r="D216" i="4"/>
  <c r="D216" i="3"/>
  <c r="F136" i="2"/>
  <c r="J136" i="2" s="1"/>
  <c r="D317" i="4"/>
  <c r="D317" i="3"/>
  <c r="F190" i="2"/>
  <c r="I190" i="2" s="1"/>
  <c r="D331" i="4"/>
  <c r="D331" i="3"/>
  <c r="F397" i="2"/>
  <c r="J397" i="2" s="1"/>
  <c r="D261" i="4"/>
  <c r="D261" i="3"/>
  <c r="F177" i="2"/>
  <c r="I177" i="2" s="1"/>
  <c r="D83" i="3"/>
  <c r="D83" i="4"/>
  <c r="F195" i="2"/>
  <c r="K195" i="2" s="1"/>
  <c r="D90" i="4"/>
  <c r="D90" i="3"/>
  <c r="F328" i="2"/>
  <c r="J328" i="2" s="1"/>
  <c r="D212" i="4"/>
  <c r="D212" i="3"/>
  <c r="F167" i="2"/>
  <c r="I167" i="2" s="1"/>
  <c r="D326" i="4"/>
  <c r="D326" i="3"/>
  <c r="F113" i="2"/>
  <c r="I113" i="2" s="1"/>
  <c r="D309" i="4"/>
  <c r="D309" i="3"/>
  <c r="F318" i="2"/>
  <c r="I318" i="2" s="1"/>
  <c r="D202" i="4"/>
  <c r="D202" i="3"/>
  <c r="F383" i="2"/>
  <c r="K383" i="2" s="1"/>
  <c r="D251" i="4"/>
  <c r="D251" i="3"/>
  <c r="F293" i="2"/>
  <c r="H293" i="2" s="1"/>
  <c r="D182" i="4"/>
  <c r="D182" i="3"/>
  <c r="F196" i="2"/>
  <c r="I196" i="2" s="1"/>
  <c r="D91" i="4"/>
  <c r="D91" i="3"/>
  <c r="F267" i="2"/>
  <c r="K267" i="2" s="1"/>
  <c r="D159" i="4"/>
  <c r="D159" i="3"/>
  <c r="F392" i="2"/>
  <c r="I392" i="2" s="1"/>
  <c r="D260" i="4"/>
  <c r="D260" i="3"/>
  <c r="F364" i="2"/>
  <c r="I364" i="2" s="1"/>
  <c r="D238" i="4"/>
  <c r="D238" i="3"/>
  <c r="I274" i="2"/>
  <c r="I92" i="2"/>
  <c r="H92" i="2"/>
  <c r="H285" i="2"/>
  <c r="H95" i="2"/>
  <c r="J20" i="2"/>
  <c r="H15" i="2"/>
  <c r="H19" i="2"/>
  <c r="I152" i="2"/>
  <c r="H153" i="2"/>
  <c r="H373" i="2"/>
  <c r="H66" i="2"/>
  <c r="H207" i="2"/>
  <c r="J58" i="2"/>
  <c r="K303" i="2"/>
  <c r="H33" i="2"/>
  <c r="J138" i="2"/>
  <c r="I95" i="2"/>
  <c r="I199" i="2"/>
  <c r="K247" i="2"/>
  <c r="I387" i="2"/>
  <c r="I183" i="2"/>
  <c r="H130" i="2"/>
  <c r="H73" i="2"/>
  <c r="H18" i="2"/>
  <c r="J305" i="2"/>
  <c r="K201" i="2"/>
  <c r="J47" i="2"/>
  <c r="H82" i="2"/>
  <c r="J222" i="2"/>
  <c r="J149" i="2"/>
  <c r="J284" i="2"/>
  <c r="H72" i="2"/>
  <c r="I216" i="2"/>
  <c r="K119" i="2"/>
  <c r="K25" i="2"/>
  <c r="I222" i="2"/>
  <c r="K258" i="2"/>
  <c r="K58" i="2"/>
  <c r="I234" i="2"/>
  <c r="H276" i="2"/>
  <c r="I276" i="2"/>
  <c r="J35" i="2"/>
  <c r="K43" i="2"/>
  <c r="F291" i="3"/>
  <c r="H291" i="3"/>
  <c r="I291" i="3"/>
  <c r="G291" i="3"/>
  <c r="I41" i="4"/>
  <c r="F41" i="4"/>
  <c r="H41" i="4"/>
  <c r="G41" i="4"/>
  <c r="F151" i="3"/>
  <c r="H151" i="3"/>
  <c r="G151" i="3"/>
  <c r="I151" i="3"/>
  <c r="I236" i="4"/>
  <c r="G236" i="4"/>
  <c r="H236" i="4"/>
  <c r="F236" i="4"/>
  <c r="F104" i="3"/>
  <c r="I104" i="3"/>
  <c r="H104" i="3"/>
  <c r="G104" i="3"/>
  <c r="H132" i="4"/>
  <c r="G132" i="4"/>
  <c r="I132" i="4"/>
  <c r="F132" i="4"/>
  <c r="H95" i="3"/>
  <c r="G95" i="3"/>
  <c r="I95" i="3"/>
  <c r="F95" i="3"/>
  <c r="G173" i="4"/>
  <c r="H173" i="4"/>
  <c r="I173" i="4"/>
  <c r="F173" i="4"/>
  <c r="H76" i="3"/>
  <c r="G76" i="3"/>
  <c r="F76" i="3"/>
  <c r="I76" i="3"/>
  <c r="H105" i="3"/>
  <c r="I105" i="3"/>
  <c r="G105" i="3"/>
  <c r="F105" i="3"/>
  <c r="G18" i="3"/>
  <c r="F18" i="3"/>
  <c r="H18" i="3"/>
  <c r="I18" i="3"/>
  <c r="I37" i="4"/>
  <c r="G37" i="4"/>
  <c r="H37" i="4"/>
  <c r="F37" i="4"/>
  <c r="I145" i="3"/>
  <c r="G145" i="3"/>
  <c r="H145" i="3"/>
  <c r="F145" i="3"/>
  <c r="F263" i="3"/>
  <c r="H263" i="3"/>
  <c r="G263" i="3"/>
  <c r="I263" i="3"/>
  <c r="F106" i="4"/>
  <c r="H106" i="4"/>
  <c r="G106" i="4"/>
  <c r="I106" i="4"/>
  <c r="H85" i="3"/>
  <c r="G85" i="3"/>
  <c r="F85" i="3"/>
  <c r="I85" i="3"/>
  <c r="H111" i="4"/>
  <c r="I111" i="4"/>
  <c r="G111" i="4"/>
  <c r="F111" i="4"/>
  <c r="I247" i="3"/>
  <c r="G247" i="3"/>
  <c r="F247" i="3"/>
  <c r="H247" i="3"/>
  <c r="G84" i="4"/>
  <c r="F84" i="4"/>
  <c r="I84" i="4"/>
  <c r="H84" i="4"/>
  <c r="G25" i="3"/>
  <c r="I25" i="3"/>
  <c r="H25" i="3"/>
  <c r="F25" i="3"/>
  <c r="H43" i="4"/>
  <c r="F43" i="4"/>
  <c r="G43" i="4"/>
  <c r="I43" i="4"/>
  <c r="F201" i="4"/>
  <c r="G201" i="4"/>
  <c r="I201" i="4"/>
  <c r="H201" i="4"/>
  <c r="H70" i="4"/>
  <c r="F70" i="4"/>
  <c r="G70" i="4"/>
  <c r="I70" i="4"/>
  <c r="H279" i="3"/>
  <c r="F279" i="3"/>
  <c r="I279" i="3"/>
  <c r="G279" i="3"/>
  <c r="F177" i="3"/>
  <c r="G177" i="3"/>
  <c r="I177" i="3"/>
  <c r="H177" i="3"/>
  <c r="H68" i="3"/>
  <c r="F68" i="3"/>
  <c r="G68" i="3"/>
  <c r="I68" i="3"/>
  <c r="F185" i="4"/>
  <c r="H185" i="4"/>
  <c r="I185" i="4"/>
  <c r="G185" i="4"/>
  <c r="H209" i="3"/>
  <c r="I209" i="3"/>
  <c r="G209" i="3"/>
  <c r="F209" i="3"/>
  <c r="H38" i="4"/>
  <c r="F38" i="4"/>
  <c r="G38" i="4"/>
  <c r="I38" i="4"/>
  <c r="F79" i="3"/>
  <c r="H79" i="3"/>
  <c r="G79" i="3"/>
  <c r="I79" i="3"/>
  <c r="I189" i="4"/>
  <c r="H189" i="4"/>
  <c r="F189" i="4"/>
  <c r="G189" i="4"/>
  <c r="H109" i="3"/>
  <c r="F109" i="3"/>
  <c r="I109" i="3"/>
  <c r="G109" i="3"/>
  <c r="I246" i="4"/>
  <c r="H246" i="4"/>
  <c r="G246" i="4"/>
  <c r="F246" i="4"/>
  <c r="I264" i="4"/>
  <c r="F264" i="4"/>
  <c r="G264" i="4"/>
  <c r="H264" i="4"/>
  <c r="F96" i="4"/>
  <c r="I96" i="4"/>
  <c r="H96" i="4"/>
  <c r="G96" i="4"/>
  <c r="I122" i="3"/>
  <c r="F122" i="3"/>
  <c r="G122" i="3"/>
  <c r="H122" i="3"/>
  <c r="I316" i="4"/>
  <c r="H316" i="4"/>
  <c r="G316" i="4"/>
  <c r="F316" i="4"/>
  <c r="G295" i="3"/>
  <c r="I295" i="3"/>
  <c r="H295" i="3"/>
  <c r="F295" i="3"/>
  <c r="I155" i="4"/>
  <c r="H155" i="4"/>
  <c r="F155" i="4"/>
  <c r="G155" i="4"/>
  <c r="G16" i="3"/>
  <c r="F16" i="3"/>
  <c r="H16" i="3"/>
  <c r="I16" i="3"/>
  <c r="I283" i="4"/>
  <c r="F283" i="4"/>
  <c r="G283" i="4"/>
  <c r="H283" i="4"/>
  <c r="H150" i="4"/>
  <c r="G150" i="4"/>
  <c r="I150" i="4"/>
  <c r="F150" i="4"/>
  <c r="F267" i="3"/>
  <c r="I267" i="3"/>
  <c r="H267" i="3"/>
  <c r="G267" i="3"/>
  <c r="I328" i="4"/>
  <c r="F328" i="4"/>
  <c r="G328" i="4"/>
  <c r="H328" i="4"/>
  <c r="G119" i="4"/>
  <c r="F119" i="4"/>
  <c r="H119" i="4"/>
  <c r="I119" i="4"/>
  <c r="G20" i="4"/>
  <c r="H20" i="4"/>
  <c r="F20" i="4"/>
  <c r="I20" i="4"/>
  <c r="H11" i="3"/>
  <c r="G11" i="3"/>
  <c r="I11" i="3"/>
  <c r="F11" i="3"/>
  <c r="I21" i="4"/>
  <c r="H21" i="4"/>
  <c r="G21" i="4"/>
  <c r="F21" i="4"/>
  <c r="I192" i="3"/>
  <c r="G192" i="3"/>
  <c r="F192" i="3"/>
  <c r="H192" i="3"/>
  <c r="H15" i="4"/>
  <c r="F15" i="4"/>
  <c r="G15" i="4"/>
  <c r="I15" i="4"/>
  <c r="F54" i="3"/>
  <c r="I54" i="3"/>
  <c r="H54" i="3"/>
  <c r="G54" i="3"/>
  <c r="H322" i="4"/>
  <c r="G322" i="4"/>
  <c r="I322" i="4"/>
  <c r="F322" i="4"/>
  <c r="H30" i="3"/>
  <c r="I30" i="3"/>
  <c r="F30" i="3"/>
  <c r="G30" i="3"/>
  <c r="F48" i="4"/>
  <c r="I48" i="4"/>
  <c r="G48" i="4"/>
  <c r="H48" i="4"/>
  <c r="I127" i="3"/>
  <c r="F127" i="3"/>
  <c r="H127" i="3"/>
  <c r="G127" i="3"/>
  <c r="G174" i="4"/>
  <c r="H174" i="4"/>
  <c r="F174" i="4"/>
  <c r="I174" i="4"/>
  <c r="G323" i="3"/>
  <c r="I323" i="3"/>
  <c r="F323" i="3"/>
  <c r="H323" i="3"/>
  <c r="I101" i="4"/>
  <c r="F101" i="4"/>
  <c r="G101" i="4"/>
  <c r="H101" i="4"/>
  <c r="F245" i="3"/>
  <c r="H245" i="3"/>
  <c r="I245" i="3"/>
  <c r="G245" i="3"/>
  <c r="F325" i="4"/>
  <c r="H325" i="4"/>
  <c r="I325" i="4"/>
  <c r="G325" i="4"/>
  <c r="H36" i="3"/>
  <c r="F36" i="3"/>
  <c r="I36" i="3"/>
  <c r="G36" i="3"/>
  <c r="H315" i="4"/>
  <c r="G315" i="4"/>
  <c r="I315" i="4"/>
  <c r="F315" i="4"/>
  <c r="F62" i="3"/>
  <c r="H62" i="3"/>
  <c r="G62" i="3"/>
  <c r="I62" i="3"/>
  <c r="F82" i="4"/>
  <c r="H82" i="4"/>
  <c r="G82" i="4"/>
  <c r="I82" i="4"/>
  <c r="F330" i="3"/>
  <c r="G330" i="3"/>
  <c r="I330" i="3"/>
  <c r="H330" i="3"/>
  <c r="F56" i="4"/>
  <c r="I56" i="4"/>
  <c r="G56" i="4"/>
  <c r="H56" i="4"/>
  <c r="F66" i="3"/>
  <c r="G66" i="3"/>
  <c r="H66" i="3"/>
  <c r="I66" i="3"/>
  <c r="I157" i="4"/>
  <c r="G157" i="4"/>
  <c r="F157" i="4"/>
  <c r="H157" i="4"/>
  <c r="G14" i="4"/>
  <c r="I14" i="4"/>
  <c r="H14" i="4"/>
  <c r="F14" i="4"/>
  <c r="F63" i="4"/>
  <c r="G63" i="4"/>
  <c r="H63" i="4"/>
  <c r="I63" i="4"/>
  <c r="G31" i="3"/>
  <c r="I31" i="3"/>
  <c r="F31" i="3"/>
  <c r="H31" i="3"/>
  <c r="I73" i="4"/>
  <c r="F73" i="4"/>
  <c r="H73" i="4"/>
  <c r="G73" i="4"/>
  <c r="I89" i="4"/>
  <c r="F89" i="4"/>
  <c r="H89" i="4"/>
  <c r="G89" i="4"/>
  <c r="G146" i="4"/>
  <c r="H146" i="4"/>
  <c r="F146" i="4"/>
  <c r="I146" i="4"/>
  <c r="G255" i="3"/>
  <c r="F255" i="3"/>
  <c r="I255" i="3"/>
  <c r="H255" i="3"/>
  <c r="I296" i="4"/>
  <c r="F296" i="4"/>
  <c r="G296" i="4"/>
  <c r="H296" i="4"/>
  <c r="I196" i="3"/>
  <c r="G196" i="3"/>
  <c r="H196" i="3"/>
  <c r="F196" i="3"/>
  <c r="G116" i="4"/>
  <c r="I116" i="4"/>
  <c r="F116" i="4"/>
  <c r="H116" i="4"/>
  <c r="F117" i="3"/>
  <c r="H117" i="3"/>
  <c r="G117" i="3"/>
  <c r="I117" i="3"/>
  <c r="I187" i="3"/>
  <c r="F187" i="3"/>
  <c r="H187" i="3"/>
  <c r="G187" i="3"/>
  <c r="H258" i="3"/>
  <c r="I258" i="3"/>
  <c r="F258" i="3"/>
  <c r="G258" i="3"/>
  <c r="I278" i="4"/>
  <c r="F278" i="4"/>
  <c r="H278" i="4"/>
  <c r="G278" i="4"/>
  <c r="F67" i="4"/>
  <c r="H67" i="4"/>
  <c r="G67" i="4"/>
  <c r="I67" i="4"/>
  <c r="I115" i="4"/>
  <c r="F115" i="4"/>
  <c r="H115" i="4"/>
  <c r="G115" i="4"/>
  <c r="I163" i="3"/>
  <c r="F163" i="3"/>
  <c r="H163" i="3"/>
  <c r="G163" i="3"/>
  <c r="F144" i="4"/>
  <c r="I144" i="4"/>
  <c r="G144" i="4"/>
  <c r="H144" i="4"/>
  <c r="G229" i="3"/>
  <c r="F229" i="3"/>
  <c r="I229" i="3"/>
  <c r="H229" i="3"/>
  <c r="I312" i="4"/>
  <c r="F312" i="4"/>
  <c r="G312" i="4"/>
  <c r="H312" i="4"/>
  <c r="I271" i="3"/>
  <c r="H271" i="3"/>
  <c r="F271" i="3"/>
  <c r="G271" i="3"/>
  <c r="H281" i="4"/>
  <c r="F281" i="4"/>
  <c r="G281" i="4"/>
  <c r="I281" i="4"/>
  <c r="H78" i="3"/>
  <c r="F78" i="3"/>
  <c r="I78" i="3"/>
  <c r="G78" i="3"/>
  <c r="I249" i="4"/>
  <c r="F249" i="4"/>
  <c r="G249" i="4"/>
  <c r="H249" i="4"/>
  <c r="H118" i="3"/>
  <c r="I118" i="3"/>
  <c r="G118" i="3"/>
  <c r="F118" i="3"/>
  <c r="F285" i="4"/>
  <c r="I285" i="4"/>
  <c r="H285" i="4"/>
  <c r="G285" i="4"/>
  <c r="H319" i="3"/>
  <c r="G319" i="3"/>
  <c r="I319" i="3"/>
  <c r="F319" i="3"/>
  <c r="F164" i="4"/>
  <c r="G164" i="4"/>
  <c r="H164" i="4"/>
  <c r="I164" i="4"/>
  <c r="F51" i="3"/>
  <c r="H51" i="3"/>
  <c r="G51" i="3"/>
  <c r="I51" i="3"/>
  <c r="I113" i="4"/>
  <c r="G113" i="4"/>
  <c r="H113" i="4"/>
  <c r="F113" i="4"/>
  <c r="I94" i="3"/>
  <c r="F94" i="3"/>
  <c r="H94" i="3"/>
  <c r="G94" i="3"/>
  <c r="G158" i="4"/>
  <c r="F158" i="4"/>
  <c r="H158" i="4"/>
  <c r="I158" i="4"/>
  <c r="H53" i="3"/>
  <c r="I53" i="3"/>
  <c r="G53" i="3"/>
  <c r="F53" i="3"/>
  <c r="F303" i="4"/>
  <c r="G303" i="4"/>
  <c r="H303" i="4"/>
  <c r="I303" i="4"/>
  <c r="I102" i="4"/>
  <c r="F102" i="4"/>
  <c r="H102" i="4"/>
  <c r="G102" i="4"/>
  <c r="L280" i="1"/>
  <c r="L239" i="1"/>
  <c r="L324" i="1"/>
  <c r="I96" i="2" l="1"/>
  <c r="H195" i="2"/>
  <c r="I277" i="2"/>
  <c r="K256" i="2"/>
  <c r="J245" i="2"/>
  <c r="H294" i="2"/>
  <c r="I292" i="2"/>
  <c r="I328" i="2"/>
  <c r="H148" i="2"/>
  <c r="K292" i="2"/>
  <c r="K62" i="2"/>
  <c r="K273" i="2"/>
  <c r="J230" i="2"/>
  <c r="K392" i="2"/>
  <c r="K327" i="2"/>
  <c r="I321" i="2"/>
  <c r="I147" i="2"/>
  <c r="J391" i="2"/>
  <c r="I62" i="2"/>
  <c r="H198" i="2"/>
  <c r="K391" i="2"/>
  <c r="J294" i="2"/>
  <c r="H321" i="2"/>
  <c r="J326" i="2"/>
  <c r="K322" i="2"/>
  <c r="K245" i="2"/>
  <c r="I273" i="2"/>
  <c r="H230" i="2"/>
  <c r="I383" i="2"/>
  <c r="K241" i="2"/>
  <c r="H322" i="2"/>
  <c r="H292" i="2"/>
  <c r="H245" i="2"/>
  <c r="J198" i="2"/>
  <c r="I391" i="2"/>
  <c r="I230" i="2"/>
  <c r="K294" i="2"/>
  <c r="J392" i="2"/>
  <c r="J383" i="2"/>
  <c r="K190" i="2"/>
  <c r="H241" i="2"/>
  <c r="J321" i="2"/>
  <c r="K148" i="2"/>
  <c r="K147" i="2"/>
  <c r="H62" i="2"/>
  <c r="I322" i="2"/>
  <c r="I198" i="2"/>
  <c r="H273" i="2"/>
  <c r="H392" i="2"/>
  <c r="K328" i="2"/>
  <c r="J327" i="2"/>
  <c r="J256" i="2"/>
  <c r="H326" i="2"/>
  <c r="K255" i="2"/>
  <c r="F407" i="1"/>
  <c r="H355" i="2"/>
  <c r="I316" i="2"/>
  <c r="I286" i="2"/>
  <c r="K300" i="2"/>
  <c r="I168" i="2"/>
  <c r="H383" i="2"/>
  <c r="H328" i="2"/>
  <c r="J190" i="2"/>
  <c r="J241" i="2"/>
  <c r="I256" i="2"/>
  <c r="I148" i="2"/>
  <c r="K326" i="2"/>
  <c r="H147" i="2"/>
  <c r="K96" i="2"/>
  <c r="H386" i="2"/>
  <c r="J361" i="2"/>
  <c r="F406" i="1"/>
  <c r="J331" i="2"/>
  <c r="K55" i="2"/>
  <c r="J344" i="2"/>
  <c r="H397" i="2"/>
  <c r="H228" i="2"/>
  <c r="J182" i="2"/>
  <c r="J330" i="2"/>
  <c r="H36" i="2"/>
  <c r="I264" i="2"/>
  <c r="H364" i="2"/>
  <c r="I293" i="2"/>
  <c r="H167" i="2"/>
  <c r="H190" i="2"/>
  <c r="I327" i="2"/>
  <c r="F404" i="1"/>
  <c r="K365" i="2"/>
  <c r="F405" i="1"/>
  <c r="F408" i="1"/>
  <c r="J237" i="2"/>
  <c r="J277" i="2"/>
  <c r="K252" i="2"/>
  <c r="J168" i="2"/>
  <c r="J313" i="2"/>
  <c r="I106" i="2"/>
  <c r="K141" i="2"/>
  <c r="I267" i="2"/>
  <c r="I123" i="2"/>
  <c r="I136" i="2"/>
  <c r="K205" i="2"/>
  <c r="J286" i="2"/>
  <c r="I55" i="2"/>
  <c r="J364" i="2"/>
  <c r="J167" i="2"/>
  <c r="J228" i="2"/>
  <c r="K182" i="2"/>
  <c r="H300" i="2"/>
  <c r="H330" i="2"/>
  <c r="K355" i="2"/>
  <c r="K286" i="2"/>
  <c r="J55" i="2"/>
  <c r="H79" i="2"/>
  <c r="H264" i="2"/>
  <c r="K359" i="2"/>
  <c r="K344" i="2"/>
  <c r="K364" i="2"/>
  <c r="J293" i="2"/>
  <c r="I228" i="2"/>
  <c r="H182" i="2"/>
  <c r="J300" i="2"/>
  <c r="I330" i="2"/>
  <c r="I331" i="2"/>
  <c r="I386" i="2"/>
  <c r="H316" i="2"/>
  <c r="H361" i="2"/>
  <c r="K264" i="2"/>
  <c r="I344" i="2"/>
  <c r="I131" i="2"/>
  <c r="I255" i="2"/>
  <c r="K293" i="2"/>
  <c r="H113" i="2"/>
  <c r="K167" i="2"/>
  <c r="K397" i="2"/>
  <c r="J355" i="2"/>
  <c r="J36" i="2"/>
  <c r="K331" i="2"/>
  <c r="J386" i="2"/>
  <c r="J316" i="2"/>
  <c r="K361" i="2"/>
  <c r="J255" i="2"/>
  <c r="I397" i="2"/>
  <c r="K36" i="2"/>
  <c r="J282" i="2"/>
  <c r="I127" i="2"/>
  <c r="J196" i="2"/>
  <c r="J268" i="2"/>
  <c r="K41" i="2"/>
  <c r="K313" i="2"/>
  <c r="K324" i="2"/>
  <c r="J106" i="2"/>
  <c r="J235" i="2"/>
  <c r="K287" i="2"/>
  <c r="K83" i="2"/>
  <c r="J267" i="2"/>
  <c r="H318" i="2"/>
  <c r="K136" i="2"/>
  <c r="K88" i="2"/>
  <c r="H117" i="2"/>
  <c r="J354" i="2"/>
  <c r="H177" i="2"/>
  <c r="K40" i="2"/>
  <c r="K31" i="2"/>
  <c r="J337" i="2"/>
  <c r="J260" i="2"/>
  <c r="K268" i="2"/>
  <c r="I237" i="2"/>
  <c r="J315" i="2"/>
  <c r="H324" i="2"/>
  <c r="I365" i="2"/>
  <c r="J252" i="2"/>
  <c r="J287" i="2"/>
  <c r="J83" i="2"/>
  <c r="J262" i="2"/>
  <c r="K318" i="2"/>
  <c r="I195" i="2"/>
  <c r="J88" i="2"/>
  <c r="K117" i="2"/>
  <c r="I354" i="2"/>
  <c r="I260" i="3"/>
  <c r="G260" i="3"/>
  <c r="H260" i="3"/>
  <c r="F260" i="3"/>
  <c r="I251" i="3"/>
  <c r="G251" i="3"/>
  <c r="F251" i="3"/>
  <c r="H251" i="3"/>
  <c r="F212" i="3"/>
  <c r="G212" i="3"/>
  <c r="H212" i="3"/>
  <c r="I212" i="3"/>
  <c r="H331" i="3"/>
  <c r="F331" i="3"/>
  <c r="G331" i="3"/>
  <c r="I331" i="3"/>
  <c r="I211" i="4"/>
  <c r="F211" i="4"/>
  <c r="H211" i="4"/>
  <c r="G211" i="4"/>
  <c r="G286" i="4"/>
  <c r="H286" i="4"/>
  <c r="I286" i="4"/>
  <c r="F286" i="4"/>
  <c r="I140" i="3"/>
  <c r="G140" i="3"/>
  <c r="H140" i="3"/>
  <c r="F140" i="3"/>
  <c r="F313" i="4"/>
  <c r="G313" i="4"/>
  <c r="H313" i="4"/>
  <c r="I313" i="4"/>
  <c r="I75" i="3"/>
  <c r="G75" i="3"/>
  <c r="F75" i="3"/>
  <c r="H75" i="3"/>
  <c r="H210" i="3"/>
  <c r="F210" i="3"/>
  <c r="G210" i="3"/>
  <c r="I210" i="3"/>
  <c r="F44" i="3"/>
  <c r="G44" i="3"/>
  <c r="H44" i="3"/>
  <c r="I44" i="3"/>
  <c r="F74" i="4"/>
  <c r="H74" i="4"/>
  <c r="I74" i="4"/>
  <c r="G74" i="4"/>
  <c r="I160" i="4"/>
  <c r="G160" i="4"/>
  <c r="F160" i="4"/>
  <c r="H160" i="4"/>
  <c r="H206" i="3"/>
  <c r="I206" i="3"/>
  <c r="G206" i="3"/>
  <c r="F206" i="3"/>
  <c r="I93" i="4"/>
  <c r="G93" i="4"/>
  <c r="H93" i="4"/>
  <c r="F93" i="4"/>
  <c r="I162" i="3"/>
  <c r="G162" i="3"/>
  <c r="H162" i="3"/>
  <c r="F162" i="3"/>
  <c r="I137" i="4"/>
  <c r="G137" i="4"/>
  <c r="F137" i="4"/>
  <c r="H137" i="4"/>
  <c r="H205" i="3"/>
  <c r="F205" i="3"/>
  <c r="I205" i="3"/>
  <c r="G205" i="3"/>
  <c r="H268" i="4"/>
  <c r="I268" i="4"/>
  <c r="F268" i="4"/>
  <c r="G268" i="4"/>
  <c r="I183" i="3"/>
  <c r="G183" i="3"/>
  <c r="H183" i="3"/>
  <c r="F183" i="3"/>
  <c r="J41" i="2"/>
  <c r="J127" i="2"/>
  <c r="K79" i="2"/>
  <c r="H359" i="2"/>
  <c r="J40" i="2"/>
  <c r="J31" i="2"/>
  <c r="H262" i="2"/>
  <c r="K113" i="2"/>
  <c r="K282" i="2"/>
  <c r="J205" i="2"/>
  <c r="I238" i="3"/>
  <c r="G238" i="3"/>
  <c r="F238" i="3"/>
  <c r="H238" i="3"/>
  <c r="G182" i="3"/>
  <c r="I182" i="3"/>
  <c r="H182" i="3"/>
  <c r="F182" i="3"/>
  <c r="I251" i="4"/>
  <c r="F251" i="4"/>
  <c r="G251" i="4"/>
  <c r="H251" i="4"/>
  <c r="H326" i="3"/>
  <c r="I326" i="3"/>
  <c r="F326" i="3"/>
  <c r="G326" i="3"/>
  <c r="G212" i="4"/>
  <c r="I212" i="4"/>
  <c r="H212" i="4"/>
  <c r="F212" i="4"/>
  <c r="F261" i="3"/>
  <c r="G261" i="3"/>
  <c r="I261" i="3"/>
  <c r="H261" i="3"/>
  <c r="H121" i="3"/>
  <c r="I121" i="3"/>
  <c r="F121" i="3"/>
  <c r="G121" i="3"/>
  <c r="G211" i="3"/>
  <c r="I211" i="3"/>
  <c r="F211" i="3"/>
  <c r="H211" i="3"/>
  <c r="H235" i="3"/>
  <c r="F235" i="3"/>
  <c r="I235" i="3"/>
  <c r="G235" i="3"/>
  <c r="G134" i="4"/>
  <c r="H134" i="4"/>
  <c r="F134" i="4"/>
  <c r="I134" i="4"/>
  <c r="F75" i="4"/>
  <c r="I75" i="4"/>
  <c r="G75" i="4"/>
  <c r="H75" i="4"/>
  <c r="I269" i="3"/>
  <c r="H269" i="3"/>
  <c r="G269" i="3"/>
  <c r="F269" i="3"/>
  <c r="I210" i="4"/>
  <c r="H210" i="4"/>
  <c r="G210" i="4"/>
  <c r="F210" i="4"/>
  <c r="F284" i="4"/>
  <c r="I284" i="4"/>
  <c r="H284" i="4"/>
  <c r="G284" i="4"/>
  <c r="I215" i="3"/>
  <c r="F215" i="3"/>
  <c r="H215" i="3"/>
  <c r="G215" i="3"/>
  <c r="H206" i="4"/>
  <c r="I206" i="4"/>
  <c r="G206" i="4"/>
  <c r="F206" i="4"/>
  <c r="I254" i="3"/>
  <c r="G254" i="3"/>
  <c r="F254" i="3"/>
  <c r="H254" i="3"/>
  <c r="F142" i="4"/>
  <c r="I142" i="4"/>
  <c r="H142" i="4"/>
  <c r="G142" i="4"/>
  <c r="F200" i="3"/>
  <c r="H200" i="3"/>
  <c r="G200" i="3"/>
  <c r="I200" i="3"/>
  <c r="H162" i="4"/>
  <c r="F162" i="4"/>
  <c r="I162" i="4"/>
  <c r="G162" i="4"/>
  <c r="F329" i="3"/>
  <c r="H329" i="3"/>
  <c r="G329" i="3"/>
  <c r="I329" i="3"/>
  <c r="I205" i="4"/>
  <c r="F205" i="4"/>
  <c r="G205" i="4"/>
  <c r="H205" i="4"/>
  <c r="F279" i="2"/>
  <c r="I279" i="2" s="1"/>
  <c r="D168" i="4"/>
  <c r="D168" i="3"/>
  <c r="J141" i="2"/>
  <c r="J177" i="2"/>
  <c r="H268" i="2"/>
  <c r="H123" i="2"/>
  <c r="H237" i="2"/>
  <c r="H41" i="2"/>
  <c r="H277" i="2"/>
  <c r="I315" i="2"/>
  <c r="I313" i="2"/>
  <c r="H127" i="2"/>
  <c r="J324" i="2"/>
  <c r="I79" i="2"/>
  <c r="H365" i="2"/>
  <c r="H106" i="2"/>
  <c r="H252" i="2"/>
  <c r="I235" i="2"/>
  <c r="I359" i="2"/>
  <c r="H40" i="2"/>
  <c r="I287" i="2"/>
  <c r="H131" i="2"/>
  <c r="H31" i="2"/>
  <c r="H83" i="2"/>
  <c r="H168" i="2"/>
  <c r="I262" i="2"/>
  <c r="H267" i="2"/>
  <c r="K196" i="2"/>
  <c r="J318" i="2"/>
  <c r="J113" i="2"/>
  <c r="J195" i="2"/>
  <c r="H136" i="2"/>
  <c r="H337" i="2"/>
  <c r="H88" i="2"/>
  <c r="H282" i="2"/>
  <c r="H260" i="2"/>
  <c r="J117" i="2"/>
  <c r="H96" i="2"/>
  <c r="H354" i="2"/>
  <c r="I205" i="2"/>
  <c r="G159" i="3"/>
  <c r="F159" i="3"/>
  <c r="I159" i="3"/>
  <c r="H159" i="3"/>
  <c r="G91" i="4"/>
  <c r="F91" i="4"/>
  <c r="I91" i="4"/>
  <c r="H91" i="4"/>
  <c r="G202" i="3"/>
  <c r="F202" i="3"/>
  <c r="I202" i="3"/>
  <c r="H202" i="3"/>
  <c r="F309" i="4"/>
  <c r="G309" i="4"/>
  <c r="H309" i="4"/>
  <c r="I309" i="4"/>
  <c r="H90" i="3"/>
  <c r="I90" i="3"/>
  <c r="G90" i="3"/>
  <c r="F90" i="3"/>
  <c r="H83" i="3"/>
  <c r="G83" i="3"/>
  <c r="F83" i="3"/>
  <c r="I83" i="3"/>
  <c r="F317" i="3"/>
  <c r="H317" i="3"/>
  <c r="G317" i="3"/>
  <c r="I317" i="3"/>
  <c r="I216" i="4"/>
  <c r="G216" i="4"/>
  <c r="F216" i="4"/>
  <c r="H216" i="4"/>
  <c r="G306" i="4"/>
  <c r="F306" i="4"/>
  <c r="H306" i="4"/>
  <c r="I306" i="4"/>
  <c r="H72" i="3"/>
  <c r="G72" i="3"/>
  <c r="F72" i="3"/>
  <c r="I72" i="3"/>
  <c r="H286" i="3"/>
  <c r="I286" i="3"/>
  <c r="F286" i="3"/>
  <c r="G286" i="3"/>
  <c r="F152" i="4"/>
  <c r="G152" i="4"/>
  <c r="I152" i="4"/>
  <c r="H152" i="4"/>
  <c r="H313" i="3"/>
  <c r="F313" i="3"/>
  <c r="G313" i="3"/>
  <c r="I313" i="3"/>
  <c r="I233" i="4"/>
  <c r="G233" i="4"/>
  <c r="H233" i="4"/>
  <c r="F233" i="4"/>
  <c r="I176" i="3"/>
  <c r="H176" i="3"/>
  <c r="F176" i="3"/>
  <c r="G176" i="3"/>
  <c r="I69" i="4"/>
  <c r="G69" i="4"/>
  <c r="H69" i="4"/>
  <c r="F69" i="4"/>
  <c r="H44" i="4"/>
  <c r="G44" i="4"/>
  <c r="F44" i="4"/>
  <c r="I44" i="4"/>
  <c r="G100" i="4"/>
  <c r="I100" i="4"/>
  <c r="F100" i="4"/>
  <c r="H100" i="4"/>
  <c r="F160" i="3"/>
  <c r="G160" i="3"/>
  <c r="I160" i="3"/>
  <c r="H160" i="3"/>
  <c r="I61" i="4"/>
  <c r="G61" i="4"/>
  <c r="H61" i="4"/>
  <c r="F61" i="4"/>
  <c r="I130" i="3"/>
  <c r="H130" i="3"/>
  <c r="F130" i="3"/>
  <c r="G130" i="3"/>
  <c r="G294" i="4"/>
  <c r="F294" i="4"/>
  <c r="H294" i="4"/>
  <c r="I294" i="4"/>
  <c r="G165" i="3"/>
  <c r="I165" i="3"/>
  <c r="F165" i="3"/>
  <c r="H165" i="3"/>
  <c r="I199" i="4"/>
  <c r="G199" i="4"/>
  <c r="F199" i="4"/>
  <c r="H199" i="4"/>
  <c r="I197" i="3"/>
  <c r="G197" i="3"/>
  <c r="H197" i="3"/>
  <c r="F197" i="3"/>
  <c r="H65" i="3"/>
  <c r="G65" i="3"/>
  <c r="F65" i="3"/>
  <c r="I65" i="3"/>
  <c r="I208" i="3"/>
  <c r="H208" i="3"/>
  <c r="G208" i="3"/>
  <c r="F208" i="3"/>
  <c r="G40" i="4"/>
  <c r="F40" i="4"/>
  <c r="H40" i="4"/>
  <c r="I40" i="4"/>
  <c r="I239" i="3"/>
  <c r="H239" i="3"/>
  <c r="F239" i="3"/>
  <c r="G239" i="3"/>
  <c r="I171" i="4"/>
  <c r="F171" i="4"/>
  <c r="H171" i="4"/>
  <c r="G171" i="4"/>
  <c r="H137" i="3"/>
  <c r="G137" i="3"/>
  <c r="F137" i="3"/>
  <c r="I137" i="3"/>
  <c r="G128" i="4"/>
  <c r="I128" i="4"/>
  <c r="F128" i="4"/>
  <c r="H128" i="4"/>
  <c r="F52" i="3"/>
  <c r="G52" i="3"/>
  <c r="H52" i="3"/>
  <c r="I52" i="3"/>
  <c r="H293" i="4"/>
  <c r="F293" i="4"/>
  <c r="I293" i="4"/>
  <c r="G293" i="4"/>
  <c r="F268" i="3"/>
  <c r="H268" i="3"/>
  <c r="I268" i="3"/>
  <c r="G268" i="3"/>
  <c r="F276" i="4"/>
  <c r="F273" i="4" s="1"/>
  <c r="E348" i="4" s="1"/>
  <c r="F348" i="4" s="1"/>
  <c r="I276" i="4"/>
  <c r="I273" i="4" s="1"/>
  <c r="H276" i="4"/>
  <c r="H273" i="4" s="1"/>
  <c r="G276" i="4"/>
  <c r="G273" i="4" s="1"/>
  <c r="E349" i="4" s="1"/>
  <c r="F349" i="4" s="1"/>
  <c r="G327" i="3"/>
  <c r="F327" i="3"/>
  <c r="I327" i="3"/>
  <c r="H327" i="3"/>
  <c r="F154" i="4"/>
  <c r="I154" i="4"/>
  <c r="G154" i="4"/>
  <c r="H154" i="4"/>
  <c r="I159" i="4"/>
  <c r="G159" i="4"/>
  <c r="H159" i="4"/>
  <c r="F159" i="4"/>
  <c r="F202" i="4"/>
  <c r="G202" i="4"/>
  <c r="I202" i="4"/>
  <c r="H202" i="4"/>
  <c r="F90" i="4"/>
  <c r="I90" i="4"/>
  <c r="G90" i="4"/>
  <c r="H90" i="4"/>
  <c r="G317" i="4"/>
  <c r="I317" i="4"/>
  <c r="F317" i="4"/>
  <c r="H317" i="4"/>
  <c r="I306" i="3"/>
  <c r="F306" i="3"/>
  <c r="H306" i="3"/>
  <c r="G306" i="3"/>
  <c r="F134" i="3"/>
  <c r="I134" i="3"/>
  <c r="G134" i="3"/>
  <c r="H134" i="3"/>
  <c r="I176" i="4"/>
  <c r="F176" i="4"/>
  <c r="H176" i="4"/>
  <c r="G176" i="4"/>
  <c r="I299" i="3"/>
  <c r="F299" i="3"/>
  <c r="H299" i="3"/>
  <c r="G299" i="3"/>
  <c r="H130" i="4"/>
  <c r="G130" i="4"/>
  <c r="I130" i="4"/>
  <c r="F130" i="4"/>
  <c r="H181" i="4"/>
  <c r="I181" i="4"/>
  <c r="F181" i="4"/>
  <c r="G181" i="4"/>
  <c r="H165" i="4"/>
  <c r="G165" i="4"/>
  <c r="F165" i="4"/>
  <c r="I165" i="4"/>
  <c r="G142" i="3"/>
  <c r="H142" i="3"/>
  <c r="F142" i="3"/>
  <c r="I142" i="3"/>
  <c r="H197" i="4"/>
  <c r="G197" i="4"/>
  <c r="F197" i="4"/>
  <c r="I197" i="4"/>
  <c r="I208" i="4"/>
  <c r="H208" i="4"/>
  <c r="G208" i="4"/>
  <c r="F208" i="4"/>
  <c r="I239" i="4"/>
  <c r="G239" i="4"/>
  <c r="H239" i="4"/>
  <c r="F239" i="4"/>
  <c r="G259" i="3"/>
  <c r="H259" i="3"/>
  <c r="I259" i="3"/>
  <c r="F259" i="3"/>
  <c r="G52" i="4"/>
  <c r="H52" i="4"/>
  <c r="I52" i="4"/>
  <c r="F52" i="4"/>
  <c r="H123" i="3"/>
  <c r="G123" i="3"/>
  <c r="F123" i="3"/>
  <c r="I123" i="3"/>
  <c r="H327" i="4"/>
  <c r="F327" i="4"/>
  <c r="I327" i="4"/>
  <c r="G327" i="4"/>
  <c r="F323" i="2"/>
  <c r="H323" i="2" s="1"/>
  <c r="D207" i="4"/>
  <c r="D207" i="3"/>
  <c r="I141" i="2"/>
  <c r="K177" i="2"/>
  <c r="K123" i="2"/>
  <c r="K315" i="2"/>
  <c r="H235" i="2"/>
  <c r="K131" i="2"/>
  <c r="H196" i="2"/>
  <c r="I337" i="2"/>
  <c r="K260" i="2"/>
  <c r="I260" i="4"/>
  <c r="H260" i="4"/>
  <c r="F260" i="4"/>
  <c r="G260" i="4"/>
  <c r="H331" i="4"/>
  <c r="G331" i="4"/>
  <c r="F331" i="4"/>
  <c r="I331" i="4"/>
  <c r="I265" i="3"/>
  <c r="G265" i="3"/>
  <c r="F265" i="3"/>
  <c r="H265" i="3"/>
  <c r="F140" i="4"/>
  <c r="G140" i="4"/>
  <c r="I140" i="4"/>
  <c r="H140" i="4"/>
  <c r="H214" i="3"/>
  <c r="I214" i="3"/>
  <c r="G214" i="3"/>
  <c r="F214" i="3"/>
  <c r="H74" i="3"/>
  <c r="F74" i="3"/>
  <c r="I74" i="3"/>
  <c r="G74" i="3"/>
  <c r="F299" i="4"/>
  <c r="G299" i="4"/>
  <c r="H299" i="4"/>
  <c r="I299" i="4"/>
  <c r="G175" i="3"/>
  <c r="I175" i="3"/>
  <c r="F175" i="3"/>
  <c r="H175" i="3"/>
  <c r="F181" i="3"/>
  <c r="H181" i="3"/>
  <c r="I181" i="3"/>
  <c r="G181" i="3"/>
  <c r="I33" i="4"/>
  <c r="G33" i="4"/>
  <c r="H33" i="4"/>
  <c r="F33" i="4"/>
  <c r="H93" i="3"/>
  <c r="I93" i="3"/>
  <c r="F93" i="3"/>
  <c r="G93" i="3"/>
  <c r="F259" i="4"/>
  <c r="H259" i="4"/>
  <c r="I259" i="4"/>
  <c r="G259" i="4"/>
  <c r="F156" i="4"/>
  <c r="H156" i="4"/>
  <c r="I156" i="4"/>
  <c r="G156" i="4"/>
  <c r="F224" i="3"/>
  <c r="G224" i="3"/>
  <c r="H224" i="3"/>
  <c r="I224" i="3"/>
  <c r="I123" i="4"/>
  <c r="G123" i="4"/>
  <c r="F123" i="4"/>
  <c r="H123" i="4"/>
  <c r="H136" i="3"/>
  <c r="F136" i="3"/>
  <c r="I136" i="3"/>
  <c r="G136" i="3"/>
  <c r="I183" i="4"/>
  <c r="H183" i="4"/>
  <c r="F183" i="4"/>
  <c r="G183" i="4"/>
  <c r="F238" i="2"/>
  <c r="K238" i="2" s="1"/>
  <c r="D131" i="4"/>
  <c r="D131" i="3"/>
  <c r="I238" i="4"/>
  <c r="G238" i="4"/>
  <c r="F238" i="4"/>
  <c r="H238" i="4"/>
  <c r="F91" i="3"/>
  <c r="I91" i="3"/>
  <c r="H91" i="3"/>
  <c r="G91" i="3"/>
  <c r="G182" i="4"/>
  <c r="I182" i="4"/>
  <c r="F182" i="4"/>
  <c r="H182" i="4"/>
  <c r="H309" i="3"/>
  <c r="F309" i="3"/>
  <c r="G309" i="3"/>
  <c r="I309" i="3"/>
  <c r="H326" i="4"/>
  <c r="F326" i="4"/>
  <c r="I326" i="4"/>
  <c r="G326" i="4"/>
  <c r="F83" i="4"/>
  <c r="I83" i="4"/>
  <c r="G83" i="4"/>
  <c r="H83" i="4"/>
  <c r="H261" i="4"/>
  <c r="I261" i="4"/>
  <c r="G261" i="4"/>
  <c r="F261" i="4"/>
  <c r="F216" i="3"/>
  <c r="H216" i="3"/>
  <c r="G216" i="3"/>
  <c r="I216" i="3"/>
  <c r="I121" i="4"/>
  <c r="H121" i="4"/>
  <c r="F121" i="4"/>
  <c r="G121" i="4"/>
  <c r="H72" i="4"/>
  <c r="F72" i="4"/>
  <c r="G72" i="4"/>
  <c r="I72" i="4"/>
  <c r="I235" i="4"/>
  <c r="H235" i="4"/>
  <c r="G235" i="4"/>
  <c r="F235" i="4"/>
  <c r="G152" i="3"/>
  <c r="I152" i="3"/>
  <c r="F152" i="3"/>
  <c r="H152" i="3"/>
  <c r="I265" i="4"/>
  <c r="H265" i="4"/>
  <c r="F265" i="4"/>
  <c r="G265" i="4"/>
  <c r="F233" i="3"/>
  <c r="H233" i="3"/>
  <c r="G233" i="3"/>
  <c r="I233" i="3"/>
  <c r="G214" i="4"/>
  <c r="F214" i="4"/>
  <c r="H214" i="4"/>
  <c r="I214" i="4"/>
  <c r="F69" i="3"/>
  <c r="H69" i="3"/>
  <c r="G69" i="3"/>
  <c r="I69" i="3"/>
  <c r="I269" i="4"/>
  <c r="G269" i="4"/>
  <c r="H269" i="4"/>
  <c r="F269" i="4"/>
  <c r="F100" i="3"/>
  <c r="G100" i="3"/>
  <c r="I100" i="3"/>
  <c r="H100" i="3"/>
  <c r="G284" i="3"/>
  <c r="G280" i="3" s="1"/>
  <c r="E352" i="3" s="1"/>
  <c r="F352" i="3" s="1"/>
  <c r="F284" i="3"/>
  <c r="I284" i="3"/>
  <c r="H284" i="3"/>
  <c r="I215" i="4"/>
  <c r="F215" i="4"/>
  <c r="H215" i="4"/>
  <c r="G215" i="4"/>
  <c r="F61" i="3"/>
  <c r="I61" i="3"/>
  <c r="H61" i="3"/>
  <c r="G61" i="3"/>
  <c r="I175" i="4"/>
  <c r="F175" i="4"/>
  <c r="G175" i="4"/>
  <c r="H175" i="4"/>
  <c r="G294" i="3"/>
  <c r="F294" i="3"/>
  <c r="H294" i="3"/>
  <c r="I294" i="3"/>
  <c r="I254" i="4"/>
  <c r="F254" i="4"/>
  <c r="H254" i="4"/>
  <c r="G254" i="4"/>
  <c r="I199" i="3"/>
  <c r="F199" i="3"/>
  <c r="H199" i="3"/>
  <c r="G199" i="3"/>
  <c r="G33" i="3"/>
  <c r="F33" i="3"/>
  <c r="I33" i="3"/>
  <c r="H33" i="3"/>
  <c r="I65" i="4"/>
  <c r="H65" i="4"/>
  <c r="G65" i="4"/>
  <c r="F65" i="4"/>
  <c r="G200" i="4"/>
  <c r="I200" i="4"/>
  <c r="F200" i="4"/>
  <c r="H200" i="4"/>
  <c r="G40" i="3"/>
  <c r="F40" i="3"/>
  <c r="H40" i="3"/>
  <c r="I40" i="3"/>
  <c r="G171" i="3"/>
  <c r="F171" i="3"/>
  <c r="I171" i="3"/>
  <c r="H171" i="3"/>
  <c r="F329" i="4"/>
  <c r="I329" i="4"/>
  <c r="H329" i="4"/>
  <c r="G329" i="4"/>
  <c r="I128" i="3"/>
  <c r="H128" i="3"/>
  <c r="G128" i="3"/>
  <c r="F128" i="3"/>
  <c r="F156" i="3"/>
  <c r="G156" i="3"/>
  <c r="I156" i="3"/>
  <c r="H156" i="3"/>
  <c r="G293" i="3"/>
  <c r="F293" i="3"/>
  <c r="I293" i="3"/>
  <c r="H293" i="3"/>
  <c r="H224" i="4"/>
  <c r="G224" i="4"/>
  <c r="F224" i="4"/>
  <c r="I224" i="4"/>
  <c r="G276" i="3"/>
  <c r="G273" i="3" s="1"/>
  <c r="E349" i="3" s="1"/>
  <c r="F349" i="3" s="1"/>
  <c r="I276" i="3"/>
  <c r="I273" i="3" s="1"/>
  <c r="F276" i="3"/>
  <c r="F273" i="3" s="1"/>
  <c r="E348" i="3" s="1"/>
  <c r="F348" i="3" s="1"/>
  <c r="H276" i="3"/>
  <c r="H273" i="3" s="1"/>
  <c r="G136" i="4"/>
  <c r="F136" i="4"/>
  <c r="H136" i="4"/>
  <c r="I136" i="4"/>
  <c r="I154" i="3"/>
  <c r="H154" i="3"/>
  <c r="F154" i="3"/>
  <c r="G154" i="3"/>
  <c r="G280" i="4" l="1"/>
  <c r="E352" i="4" s="1"/>
  <c r="F352" i="4" s="1"/>
  <c r="I323" i="2"/>
  <c r="I262" i="3"/>
  <c r="I280" i="4"/>
  <c r="F280" i="4"/>
  <c r="E351" i="4" s="1"/>
  <c r="F351" i="4" s="1"/>
  <c r="H238" i="2"/>
  <c r="I238" i="2"/>
  <c r="H280" i="3"/>
  <c r="I262" i="4"/>
  <c r="J238" i="2"/>
  <c r="F262" i="4"/>
  <c r="E345" i="4" s="1"/>
  <c r="F345" i="4" s="1"/>
  <c r="G262" i="3"/>
  <c r="E346" i="3" s="1"/>
  <c r="F346" i="3" s="1"/>
  <c r="G290" i="4"/>
  <c r="E355" i="4" s="1"/>
  <c r="F355" i="4" s="1"/>
  <c r="K323" i="2"/>
  <c r="F290" i="3"/>
  <c r="E354" i="3" s="1"/>
  <c r="F354" i="3" s="1"/>
  <c r="F280" i="3"/>
  <c r="E351" i="3" s="1"/>
  <c r="F351" i="3" s="1"/>
  <c r="F262" i="3"/>
  <c r="E345" i="3" s="1"/>
  <c r="F345" i="3" s="1"/>
  <c r="H262" i="4"/>
  <c r="K279" i="2"/>
  <c r="H290" i="3"/>
  <c r="G290" i="3"/>
  <c r="E355" i="3" s="1"/>
  <c r="F355" i="3" s="1"/>
  <c r="F290" i="4"/>
  <c r="E354" i="4" s="1"/>
  <c r="F354" i="4" s="1"/>
  <c r="H279" i="2"/>
  <c r="I290" i="3"/>
  <c r="G262" i="4"/>
  <c r="E346" i="4" s="1"/>
  <c r="F346" i="4" s="1"/>
  <c r="I280" i="3"/>
  <c r="H280" i="4"/>
  <c r="H262" i="3"/>
  <c r="H168" i="4"/>
  <c r="I168" i="4"/>
  <c r="F168" i="4"/>
  <c r="G168" i="4"/>
  <c r="I131" i="3"/>
  <c r="G131" i="3"/>
  <c r="F131" i="3"/>
  <c r="H131" i="3"/>
  <c r="J279" i="2"/>
  <c r="J323" i="2"/>
  <c r="F207" i="3"/>
  <c r="H207" i="3"/>
  <c r="I207" i="3"/>
  <c r="G207" i="3"/>
  <c r="H290" i="4"/>
  <c r="H168" i="3"/>
  <c r="I168" i="3"/>
  <c r="F168" i="3"/>
  <c r="G168" i="3"/>
  <c r="I207" i="4"/>
  <c r="G207" i="4"/>
  <c r="F207" i="4"/>
  <c r="H207" i="4"/>
  <c r="I131" i="4"/>
  <c r="H131" i="4"/>
  <c r="G131" i="4"/>
  <c r="F131" i="4"/>
  <c r="I290" i="4"/>
  <c r="G7" i="3" l="1"/>
  <c r="E340" i="3" s="1"/>
  <c r="F340" i="3" s="1"/>
  <c r="I7" i="3"/>
  <c r="E342" i="3" s="1"/>
  <c r="F342" i="3" s="1"/>
  <c r="I7" i="4"/>
  <c r="E342" i="4" s="1"/>
  <c r="F342" i="4" s="1"/>
  <c r="H7" i="3"/>
  <c r="E341" i="3" s="1"/>
  <c r="F341" i="3" s="1"/>
  <c r="G7" i="4"/>
  <c r="E340" i="4" s="1"/>
  <c r="F7" i="4"/>
  <c r="E339" i="4" s="1"/>
  <c r="F7" i="3"/>
  <c r="E339" i="3" s="1"/>
  <c r="F339" i="3" s="1"/>
  <c r="H7" i="4"/>
  <c r="F340" i="4" l="1"/>
  <c r="L343" i="4"/>
  <c r="F339" i="4"/>
  <c r="L342" i="4"/>
  <c r="I332" i="3"/>
  <c r="I333" i="3" s="1"/>
  <c r="L338" i="3" s="1"/>
  <c r="G332" i="3"/>
  <c r="G333" i="3" s="1"/>
  <c r="L336" i="3" s="1"/>
  <c r="G332" i="4"/>
  <c r="G333" i="4" s="1"/>
  <c r="M336" i="4" s="1"/>
  <c r="H332" i="3"/>
  <c r="H333" i="3" s="1"/>
  <c r="L337" i="3" s="1"/>
  <c r="I332" i="4"/>
  <c r="I333" i="4" s="1"/>
  <c r="M338" i="4" s="1"/>
  <c r="F332" i="3"/>
  <c r="F333" i="3" s="1"/>
  <c r="L335" i="3" s="1"/>
  <c r="F332" i="4"/>
  <c r="F333" i="4" s="1"/>
  <c r="M335" i="4" s="1"/>
  <c r="E341" i="4"/>
  <c r="F341" i="4" s="1"/>
  <c r="H332" i="4"/>
  <c r="H333" i="4" s="1"/>
  <c r="M337" i="4" s="1"/>
</calcChain>
</file>

<file path=xl/sharedStrings.xml><?xml version="1.0" encoding="utf-8"?>
<sst xmlns="http://schemas.openxmlformats.org/spreadsheetml/2006/main" count="5726" uniqueCount="1097">
  <si>
    <r>
      <rPr>
        <sz val="13"/>
        <color indexed="8"/>
        <rFont val="Times New Roman"/>
        <family val="1"/>
      </rP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TỔ CHỨC - HÀNH CHÍNH - TỔNG HỢP</t>
    </r>
  </si>
  <si>
    <t>Mẫu 4B</t>
  </si>
  <si>
    <r>
      <t xml:space="preserve">BÁO CÁO DANH SÁCH TỔNG HỢP KẾT QUẢ </t>
    </r>
    <r>
      <rPr>
        <b/>
        <sz val="13"/>
        <color indexed="8"/>
        <rFont val="Times New Roman"/>
        <family val="1"/>
      </rPr>
      <t>ĐÁNH GIÁ, PHÂN LOẠI CỦA CÔNG CHỨC, VIÊN CHỨC
Kỳ đánh giá: Quý 3/2019</t>
    </r>
  </si>
  <si>
    <t>STT</t>
  </si>
  <si>
    <t>HỌ VÀ TÊN</t>
  </si>
  <si>
    <t>MÃ NHÂN VIÊN</t>
  </si>
  <si>
    <t>ĐIỂM TỰ ĐÁNH GIÁ</t>
  </si>
  <si>
    <t>HỘI ĐỒNG ĐÁNH GIÁ</t>
  </si>
  <si>
    <t>Ghi chú</t>
  </si>
  <si>
    <t>Tiêu chí I+II</t>
  </si>
  <si>
    <t>Tiêu chí III</t>
  </si>
  <si>
    <t>Tổng số Điểm cộng</t>
  </si>
  <si>
    <t>Tổng số Điểm trừ</t>
  </si>
  <si>
    <t xml:space="preserve">Tổng điểm  </t>
  </si>
  <si>
    <t>Kết quả xếp loại</t>
  </si>
  <si>
    <t>Hoàn thành tốt nhiệm vụ</t>
  </si>
  <si>
    <t>Không hoàn thành nhiệm vụ</t>
  </si>
  <si>
    <t>(1)</t>
  </si>
  <si>
    <t>(2)</t>
  </si>
  <si>
    <t>(3)</t>
  </si>
  <si>
    <t>(9)</t>
  </si>
  <si>
    <t>(10)</t>
  </si>
  <si>
    <t>(11)</t>
  </si>
  <si>
    <t>(12)</t>
  </si>
  <si>
    <t>(13)=(9+10+11)-(12)</t>
  </si>
  <si>
    <t>(14)</t>
  </si>
  <si>
    <t>Tỷ lệ</t>
  </si>
  <si>
    <t>I</t>
  </si>
  <si>
    <t>BAN GIÁM HIỆU</t>
  </si>
  <si>
    <t>a</t>
  </si>
  <si>
    <t>Viên chức</t>
  </si>
  <si>
    <t>Phạm Hữu</t>
  </si>
  <si>
    <t>Lộc</t>
  </si>
  <si>
    <t>41200001203</t>
  </si>
  <si>
    <t>X</t>
  </si>
  <si>
    <t>Đinh Hồng</t>
  </si>
  <si>
    <t>Minh</t>
  </si>
  <si>
    <t>11100000791</t>
  </si>
  <si>
    <t>Đinh Văn</t>
  </si>
  <si>
    <t>Đệ</t>
  </si>
  <si>
    <t>50200000021</t>
  </si>
  <si>
    <t>Châu Văn</t>
  </si>
  <si>
    <t>Bảo</t>
  </si>
  <si>
    <t>PHÒNG TỔ CHỨC - HÀNH CHÍNH - TỔNG HỢP</t>
  </si>
  <si>
    <t>Lâm Viết</t>
  </si>
  <si>
    <t>Dũng</t>
  </si>
  <si>
    <t>50800000104</t>
  </si>
  <si>
    <t>Nguyễn Thị</t>
  </si>
  <si>
    <t>Hoa</t>
  </si>
  <si>
    <t>11100000743</t>
  </si>
  <si>
    <t>Nguyễn Thành</t>
  </si>
  <si>
    <t>Nam</t>
  </si>
  <si>
    <t>60400000280</t>
  </si>
  <si>
    <t>Phan Thị Ngọc</t>
  </si>
  <si>
    <t>Phượng</t>
  </si>
  <si>
    <t>11100082854</t>
  </si>
  <si>
    <t>Vũ Như</t>
  </si>
  <si>
    <t>Quỳnh</t>
  </si>
  <si>
    <t>11100082861</t>
  </si>
  <si>
    <t>Trần Thị Ánh</t>
  </si>
  <si>
    <t>11100115699</t>
  </si>
  <si>
    <t>Nguyễn Thị Bích</t>
  </si>
  <si>
    <t>Liễu</t>
  </si>
  <si>
    <t>40400000515</t>
  </si>
  <si>
    <t>Nghỉ thai sản từ 04/02/19 đến 04/8/2019 (đánh giá 2 tháng)</t>
  </si>
  <si>
    <t>Trần Thị Phương</t>
  </si>
  <si>
    <t>Oanh</t>
  </si>
  <si>
    <t>11100071604</t>
  </si>
  <si>
    <t>Lưu Hoàng Hải</t>
  </si>
  <si>
    <t>Yến</t>
  </si>
  <si>
    <t>80300000835</t>
  </si>
  <si>
    <t>Huỳnh Thị Minh</t>
  </si>
  <si>
    <t>Ly</t>
  </si>
  <si>
    <t>11100115713</t>
  </si>
  <si>
    <t>Nguyễn Văn</t>
  </si>
  <si>
    <t>Chì</t>
  </si>
  <si>
    <t>40700000887</t>
  </si>
  <si>
    <t>Thân Thị</t>
  </si>
  <si>
    <t>Nhung</t>
  </si>
  <si>
    <t>40700000683</t>
  </si>
  <si>
    <t>Vân</t>
  </si>
  <si>
    <t>80500000584</t>
  </si>
  <si>
    <t>Nghỉ thai sản từ 02/04/2019 đến 02/10/2019</t>
  </si>
  <si>
    <t>c</t>
  </si>
  <si>
    <t>Hợp đồng Sở</t>
  </si>
  <si>
    <t>Lê Hùng</t>
  </si>
  <si>
    <t>Thanh</t>
  </si>
  <si>
    <t>Huỳnh Thị Xuân</t>
  </si>
  <si>
    <t>Mai</t>
  </si>
  <si>
    <t>11100071597</t>
  </si>
  <si>
    <t>Trần Văn Cu</t>
  </si>
  <si>
    <t>Anh</t>
  </si>
  <si>
    <t>11100000805</t>
  </si>
  <si>
    <t>d</t>
  </si>
  <si>
    <t>Hợp đồng 68</t>
  </si>
  <si>
    <t>Huỳnh Thanh</t>
  </si>
  <si>
    <t>Nhàn</t>
  </si>
  <si>
    <t>79000H05.000574</t>
  </si>
  <si>
    <t>Phạm Hữu Thành</t>
  </si>
  <si>
    <t>Phú</t>
  </si>
  <si>
    <t>79000H05.000575</t>
  </si>
  <si>
    <t>Lê Hồng</t>
  </si>
  <si>
    <t>Phúc</t>
  </si>
  <si>
    <t>79000H05.000448</t>
  </si>
  <si>
    <t>Nguyễn Hữu Xuân</t>
  </si>
  <si>
    <t>Vũ</t>
  </si>
  <si>
    <t>79000H05.000420</t>
  </si>
  <si>
    <t>e</t>
  </si>
  <si>
    <t>Hợp đồng trường</t>
  </si>
  <si>
    <t>Tấn</t>
  </si>
  <si>
    <t>79000H05.000568</t>
  </si>
  <si>
    <t>Nguyễn Tiến</t>
  </si>
  <si>
    <t>Hưng</t>
  </si>
  <si>
    <t>79000H05.000299</t>
  </si>
  <si>
    <t>Đồng Anh</t>
  </si>
  <si>
    <t>Tuấn</t>
  </si>
  <si>
    <t>79000H05.000527</t>
  </si>
  <si>
    <t>HĐ thi đua nhắc nhở tháng 9/2019</t>
  </si>
  <si>
    <t>Trần Thanh</t>
  </si>
  <si>
    <t>Phương</t>
  </si>
  <si>
    <t xml:space="preserve">79000H05.326689 </t>
  </si>
  <si>
    <t>Nguyễn Thanh</t>
  </si>
  <si>
    <t>Hiền</t>
  </si>
  <si>
    <t>79000H05.110707</t>
  </si>
  <si>
    <t>Sơn</t>
  </si>
  <si>
    <t>79000H05.852722</t>
  </si>
  <si>
    <t>II</t>
  </si>
  <si>
    <t>PHÒNG CÔNG TÁC CHÍNH TRỊ - HỌC SINH SINH VIÊN</t>
  </si>
  <si>
    <t xml:space="preserve">Lê Xuân </t>
  </si>
  <si>
    <t>Thiện</t>
  </si>
  <si>
    <t>11100000742</t>
  </si>
  <si>
    <t xml:space="preserve">Hồ Minh </t>
  </si>
  <si>
    <t>Lợi</t>
  </si>
  <si>
    <t>11100000704</t>
  </si>
  <si>
    <t xml:space="preserve">Nguyễn Ngọc </t>
  </si>
  <si>
    <t>Hiệp</t>
  </si>
  <si>
    <t>11100000751</t>
  </si>
  <si>
    <t xml:space="preserve">Nguyễn Thị Kim </t>
  </si>
  <si>
    <t>11100115721</t>
  </si>
  <si>
    <t xml:space="preserve">Phạm Thị Lê </t>
  </si>
  <si>
    <t>Chi</t>
  </si>
  <si>
    <t>11100110014</t>
  </si>
  <si>
    <t>Hoàn thành</t>
  </si>
  <si>
    <t>Thi đua tháng 8 xếp loại B</t>
  </si>
  <si>
    <t xml:space="preserve">Bùi Thị </t>
  </si>
  <si>
    <t>Dương</t>
  </si>
  <si>
    <t>11100115717</t>
  </si>
  <si>
    <t xml:space="preserve">Hà Nhật </t>
  </si>
  <si>
    <t>11100000741</t>
  </si>
  <si>
    <t xml:space="preserve">Trần Thị Thu </t>
  </si>
  <si>
    <t>Hà</t>
  </si>
  <si>
    <t>11100071600</t>
  </si>
  <si>
    <t>Phan Đức</t>
  </si>
  <si>
    <t>Long</t>
  </si>
  <si>
    <t>11100000789</t>
  </si>
  <si>
    <t>Nguyễn Tất</t>
  </si>
  <si>
    <t>Thắng</t>
  </si>
  <si>
    <t>11100000772</t>
  </si>
  <si>
    <t xml:space="preserve">Trần Văn </t>
  </si>
  <si>
    <t>Lý</t>
  </si>
  <si>
    <t>11100000812</t>
  </si>
  <si>
    <t xml:space="preserve">Lê Thị </t>
  </si>
  <si>
    <t>Nữ</t>
  </si>
  <si>
    <t>11100071602</t>
  </si>
  <si>
    <t>Hợp đồng Trường</t>
  </si>
  <si>
    <t xml:space="preserve">Nguyễn Thị </t>
  </si>
  <si>
    <t>79000H05.000552</t>
  </si>
  <si>
    <t>Nguyễn Trung</t>
  </si>
  <si>
    <t>79000H05.000195</t>
  </si>
  <si>
    <t xml:space="preserve">Lê Thị Hà </t>
  </si>
  <si>
    <t>Giang</t>
  </si>
  <si>
    <t>79000H05.000459</t>
  </si>
  <si>
    <t xml:space="preserve">Huỳnh Văn </t>
  </si>
  <si>
    <t>Hiếu</t>
  </si>
  <si>
    <t>79000H05.000443</t>
  </si>
  <si>
    <t xml:space="preserve">Bùi Đức </t>
  </si>
  <si>
    <t>Phước</t>
  </si>
  <si>
    <t>79000H05.000608</t>
  </si>
  <si>
    <t xml:space="preserve">Võ Thị </t>
  </si>
  <si>
    <t>Tuyết</t>
  </si>
  <si>
    <t>79000H05.000507</t>
  </si>
  <si>
    <t xml:space="preserve">Trịnh Tuấn </t>
  </si>
  <si>
    <t>79000H05.000317</t>
  </si>
  <si>
    <t>III</t>
  </si>
  <si>
    <t>PHÒNG KHẢO THÍ VÀ ĐẢM BẢO CHẤT LƯỢNG</t>
  </si>
  <si>
    <t>Nguyễn Chí</t>
  </si>
  <si>
    <t>Nhân</t>
  </si>
  <si>
    <t>11100066861</t>
  </si>
  <si>
    <t>Võ Thị Anh</t>
  </si>
  <si>
    <t>Đào</t>
  </si>
  <si>
    <t>11100000701</t>
  </si>
  <si>
    <t>11100122989</t>
  </si>
  <si>
    <t>Lương Minh</t>
  </si>
  <si>
    <t>40800000245</t>
  </si>
  <si>
    <t>50700000482</t>
  </si>
  <si>
    <t>Vũ Thị Thu</t>
  </si>
  <si>
    <t>Thuỷ</t>
  </si>
  <si>
    <t>11100115710</t>
  </si>
  <si>
    <t>Nguyễn Yến</t>
  </si>
  <si>
    <t>Nhi</t>
  </si>
  <si>
    <t>79000H05.000518</t>
  </si>
  <si>
    <t>IV</t>
  </si>
  <si>
    <t>PHÒNG KẾ HOẠCH - TÀI CHÍNH</t>
  </si>
  <si>
    <t xml:space="preserve">Nguyễn </t>
  </si>
  <si>
    <t>Kính</t>
  </si>
  <si>
    <t>Dung</t>
  </si>
  <si>
    <t xml:space="preserve">Hồng Mộng Tuyết </t>
  </si>
  <si>
    <t xml:space="preserve">Đỗ Thị </t>
  </si>
  <si>
    <t>Ngọc</t>
  </si>
  <si>
    <t xml:space="preserve">Trần Thị Minh </t>
  </si>
  <si>
    <t>Thoa</t>
  </si>
  <si>
    <t xml:space="preserve">Nguyễn Thị Hồng </t>
  </si>
  <si>
    <t>Thắm</t>
  </si>
  <si>
    <t xml:space="preserve">Phạm Lê Đông </t>
  </si>
  <si>
    <t>Trần Thị Thảo</t>
  </si>
  <si>
    <t>79000H05.000490</t>
  </si>
  <si>
    <t xml:space="preserve">Nguyễn Thị Minh </t>
  </si>
  <si>
    <t>Thùy</t>
  </si>
  <si>
    <t>79000H05.784781</t>
  </si>
  <si>
    <t>V</t>
  </si>
  <si>
    <t>PHÒNG QUẢN TRỊ - DỊCH VỤ</t>
  </si>
  <si>
    <t>Lê Quang</t>
  </si>
  <si>
    <t>Liêm</t>
  </si>
  <si>
    <t>Thành</t>
  </si>
  <si>
    <t>Nguyễn Trọng</t>
  </si>
  <si>
    <t>Đỗ Văn</t>
  </si>
  <si>
    <t>Trong</t>
  </si>
  <si>
    <t>Giáp Văn</t>
  </si>
  <si>
    <t>Thịnh</t>
  </si>
  <si>
    <t>Vũ Ngọc</t>
  </si>
  <si>
    <t>Quang</t>
  </si>
  <si>
    <t>Lê Hồng Anh</t>
  </si>
  <si>
    <t>Ninh Đỗ</t>
  </si>
  <si>
    <t>Bùi Đặng Hoàng</t>
  </si>
  <si>
    <t>Nguyễn Tiến Việt</t>
  </si>
  <si>
    <t>Nguyễn Cao</t>
  </si>
  <si>
    <t>Nguyễn Thùy</t>
  </si>
  <si>
    <t>Mai Thu</t>
  </si>
  <si>
    <t>Hương</t>
  </si>
  <si>
    <t>Trần Thị</t>
  </si>
  <si>
    <t>Thu</t>
  </si>
  <si>
    <t>79000H05.000200</t>
  </si>
  <si>
    <t>Giáp Đức</t>
  </si>
  <si>
    <t>Nhận</t>
  </si>
  <si>
    <t>Quyết</t>
  </si>
  <si>
    <t>79000H05.000484</t>
  </si>
  <si>
    <t>Đỗ Thị Bích</t>
  </si>
  <si>
    <t>Thủy</t>
  </si>
  <si>
    <t>79000H05.000576</t>
  </si>
  <si>
    <t>Nguyễn Thị Thu</t>
  </si>
  <si>
    <t>Trang</t>
  </si>
  <si>
    <t>79000H05.000233</t>
  </si>
  <si>
    <t>Dương Thị</t>
  </si>
  <si>
    <t>79000H05.000523</t>
  </si>
  <si>
    <t>Nghỉ thai sản từ ngày 22/4/2019</t>
  </si>
  <si>
    <t>Tạ Quốc</t>
  </si>
  <si>
    <t>79000H05.000193</t>
  </si>
  <si>
    <t>Nguyễn Xuân</t>
  </si>
  <si>
    <t>79000H05.000489</t>
  </si>
  <si>
    <t>Trần Thị Kim</t>
  </si>
  <si>
    <t>Loan</t>
  </si>
  <si>
    <t>79000H05.000229</t>
  </si>
  <si>
    <t>Huỳnh Thị Thu</t>
  </si>
  <si>
    <t>Nga</t>
  </si>
  <si>
    <t>79000H05.000533</t>
  </si>
  <si>
    <t>Lê Thị</t>
  </si>
  <si>
    <t>79000H05.000573</t>
  </si>
  <si>
    <t>Võ Tấn</t>
  </si>
  <si>
    <t>Kiệt</t>
  </si>
  <si>
    <t>79000H05.000600</t>
  </si>
  <si>
    <t>Huỳnh Bá</t>
  </si>
  <si>
    <t>Triết</t>
  </si>
  <si>
    <t>79000H05.000602</t>
  </si>
  <si>
    <t>Quí</t>
  </si>
  <si>
    <t>79000H05.000597</t>
  </si>
  <si>
    <t>VI</t>
  </si>
  <si>
    <t>PHÒNG TUYỂN SINH - ĐÀO TẠO</t>
  </si>
  <si>
    <t>Hồ Văn</t>
  </si>
  <si>
    <t>Sĩ</t>
  </si>
  <si>
    <t>Nhuận</t>
  </si>
  <si>
    <t>Huỳnh Thị</t>
  </si>
  <si>
    <t>Võ Thị Xuân</t>
  </si>
  <si>
    <t>Thơ</t>
  </si>
  <si>
    <t>Nguyễn Thị Thanh</t>
  </si>
  <si>
    <t>Thảo</t>
  </si>
  <si>
    <t>Giáp Thị</t>
  </si>
  <si>
    <t>Vượng</t>
  </si>
  <si>
    <t xml:space="preserve">Vương Hội </t>
  </si>
  <si>
    <t>Khánh</t>
  </si>
  <si>
    <t>Võ Thị Lệ</t>
  </si>
  <si>
    <t>Trân</t>
  </si>
  <si>
    <t>Thái Thị My</t>
  </si>
  <si>
    <t>Sa</t>
  </si>
  <si>
    <t>Nghỉ thai sản từ tháng 16/02/19 đến 16/8/2019 (đánh giá 2 tháng)</t>
  </si>
  <si>
    <t>Nguyễn Thị Hải</t>
  </si>
  <si>
    <t xml:space="preserve">Võ Minh  </t>
  </si>
  <si>
    <t>79000H05.000225</t>
  </si>
  <si>
    <t xml:space="preserve">Nguyễn Việt </t>
  </si>
  <si>
    <t xml:space="preserve">Tiến </t>
  </si>
  <si>
    <t>79000H05.000603</t>
  </si>
  <si>
    <t>Sỹ Thị</t>
  </si>
  <si>
    <t>Chung</t>
  </si>
  <si>
    <t>79000H05.000407</t>
  </si>
  <si>
    <t>Tất</t>
  </si>
  <si>
    <t>79000H05.000419</t>
  </si>
  <si>
    <t>VII</t>
  </si>
  <si>
    <t>PHÒNG QUẢN LÝ KHOA HỌC - HỢP TÁC QUỐC TẾ</t>
  </si>
  <si>
    <t>Nguyễn Ngọc</t>
  </si>
  <si>
    <t>Huỳnh Thị Cẩm</t>
  </si>
  <si>
    <t>Lê Tiến</t>
  </si>
  <si>
    <t>79000H05.000474</t>
  </si>
  <si>
    <t>VIII</t>
  </si>
  <si>
    <t>TỔ THANH TRA - PHÁP CHẾ</t>
  </si>
  <si>
    <t>Lâm</t>
  </si>
  <si>
    <t>11100065744</t>
  </si>
  <si>
    <t>Phạm Minh</t>
  </si>
  <si>
    <t>Nghĩa</t>
  </si>
  <si>
    <t>11100000702</t>
  </si>
  <si>
    <t>Nguyễn Thị Ngọc</t>
  </si>
  <si>
    <t>50700000360</t>
  </si>
  <si>
    <t>Phạm Huy</t>
  </si>
  <si>
    <t>Hoàng</t>
  </si>
  <si>
    <t>79000H05.000557</t>
  </si>
  <si>
    <t>Hồ Thị</t>
  </si>
  <si>
    <t>Khuyên</t>
  </si>
  <si>
    <t>79000H05.000486</t>
  </si>
  <si>
    <t>79000H05.000480</t>
  </si>
  <si>
    <t>Trương Thị</t>
  </si>
  <si>
    <t>Hồng</t>
  </si>
  <si>
    <t>79000H05.000554</t>
  </si>
  <si>
    <t>IX</t>
  </si>
  <si>
    <t>TRUNG TÂM QUAN HỆ DOANH NGHIỆP</t>
  </si>
  <si>
    <t>Chiến</t>
  </si>
  <si>
    <t xml:space="preserve">Mai Nguyễn Hoàng </t>
  </si>
  <si>
    <t>HĐ thi đua nhắc nhở tháng 8/2019</t>
  </si>
  <si>
    <t>b</t>
  </si>
  <si>
    <t>Viên chức tập sự</t>
  </si>
  <si>
    <t xml:space="preserve">Lương Xuân </t>
  </si>
  <si>
    <t>TRUNG TÂM ĐIỀU HÀNH VÀ QUẢN LÝ DỮ LIỆU</t>
  </si>
  <si>
    <t>Nguyễn Hữu</t>
  </si>
  <si>
    <t>Trương Hữu</t>
  </si>
  <si>
    <t>Trần Quốc</t>
  </si>
  <si>
    <t>Định</t>
  </si>
  <si>
    <t>79000H05.000551</t>
  </si>
  <si>
    <t>Hòa</t>
  </si>
  <si>
    <t>79000H05.000611</t>
  </si>
  <si>
    <t>Phạm Huỳnh Kim</t>
  </si>
  <si>
    <t>Ngân</t>
  </si>
  <si>
    <t>79000H05.000612</t>
  </si>
  <si>
    <t>XI</t>
  </si>
  <si>
    <t>TRUNG TÂM Y TẾ</t>
  </si>
  <si>
    <t xml:space="preserve">Trang Thị Xuân </t>
  </si>
  <si>
    <t>Uyên</t>
  </si>
  <si>
    <t>Bùi Thị Lan</t>
  </si>
  <si>
    <t>Huyền</t>
  </si>
  <si>
    <t>79000H05.0003000</t>
  </si>
  <si>
    <t>XII</t>
  </si>
  <si>
    <t>TRUNG TÂM THƯ VIỆN</t>
  </si>
  <si>
    <t>Đỗ Tuấn</t>
  </si>
  <si>
    <t>Việt</t>
  </si>
  <si>
    <t>Trần Thị Diễm</t>
  </si>
  <si>
    <t>Thúy</t>
  </si>
  <si>
    <t>Nguyễn Tứ</t>
  </si>
  <si>
    <t>Cảnh</t>
  </si>
  <si>
    <t>Đặng Thu</t>
  </si>
  <si>
    <t>Hà Thị</t>
  </si>
  <si>
    <t>Hậu</t>
  </si>
  <si>
    <t>79000H05.000553</t>
  </si>
  <si>
    <t>79000H05.000555</t>
  </si>
  <si>
    <t>XIII</t>
  </si>
  <si>
    <t>TRUNG TÂM ĐÀO TẠO LÝ TỰ TRỌNG</t>
  </si>
  <si>
    <t>Tâm</t>
  </si>
  <si>
    <t xml:space="preserve">Lương Thị </t>
  </si>
  <si>
    <t xml:space="preserve">Đỗ Công </t>
  </si>
  <si>
    <t>79000H05.000560</t>
  </si>
  <si>
    <t>XIV</t>
  </si>
  <si>
    <t>KHOA KHOA HỌC CƠ BẢN</t>
  </si>
  <si>
    <t xml:space="preserve">Trần Kim Thu </t>
  </si>
  <si>
    <t>11100000718</t>
  </si>
  <si>
    <t xml:space="preserve">Phạm Thị Thu </t>
  </si>
  <si>
    <t>11100000799</t>
  </si>
  <si>
    <t>Nghỉ thai sản từ 19/02/2019 đến ngày 19/8/2019 (đánh giá 2 tháng)</t>
  </si>
  <si>
    <t xml:space="preserve">Nguyễn Thị Huyền </t>
  </si>
  <si>
    <t>11100067878</t>
  </si>
  <si>
    <t xml:space="preserve">Lê Thái </t>
  </si>
  <si>
    <t>Hùng</t>
  </si>
  <si>
    <t>11100067268</t>
  </si>
  <si>
    <t xml:space="preserve">Nguyễn Văn </t>
  </si>
  <si>
    <t>31100001602</t>
  </si>
  <si>
    <t xml:space="preserve">Dương Đức </t>
  </si>
  <si>
    <t>Kiên</t>
  </si>
  <si>
    <t>31100001640</t>
  </si>
  <si>
    <t xml:space="preserve">Hà Như </t>
  </si>
  <si>
    <t>11100096296</t>
  </si>
  <si>
    <t xml:space="preserve">Cao Thị </t>
  </si>
  <si>
    <t>11100000757</t>
  </si>
  <si>
    <t xml:space="preserve">Nguyễn Thị Cẩm </t>
  </si>
  <si>
    <t>Thạch</t>
  </si>
  <si>
    <t>20500006963</t>
  </si>
  <si>
    <t>11100109681</t>
  </si>
  <si>
    <t>Đông</t>
  </si>
  <si>
    <t>11100000796</t>
  </si>
  <si>
    <t xml:space="preserve">Đặng Thị Kiến </t>
  </si>
  <si>
    <t>Trúc</t>
  </si>
  <si>
    <t>11100067776</t>
  </si>
  <si>
    <t xml:space="preserve">Nguyễn Thanh </t>
  </si>
  <si>
    <t>Tú</t>
  </si>
  <si>
    <t>11100000752</t>
  </si>
  <si>
    <t xml:space="preserve">Trần Thị Ánh </t>
  </si>
  <si>
    <t>11100096308</t>
  </si>
  <si>
    <t>HĐ THI ĐUA Nhắc nhở tháng 8 đi trễ 07 phút</t>
  </si>
  <si>
    <t>Trịnh Khắc</t>
  </si>
  <si>
    <t xml:space="preserve"> Vũ</t>
  </si>
  <si>
    <t>11100109967</t>
  </si>
  <si>
    <t xml:space="preserve">Nguyễn Phương </t>
  </si>
  <si>
    <t>11100067248</t>
  </si>
  <si>
    <t xml:space="preserve">Nguyễn Thị Thanh </t>
  </si>
  <si>
    <t>11100082584</t>
  </si>
  <si>
    <t xml:space="preserve">Giang Phi </t>
  </si>
  <si>
    <t>11100113288</t>
  </si>
  <si>
    <t xml:space="preserve">Nguyễn Mạnh </t>
  </si>
  <si>
    <t>11100097748</t>
  </si>
  <si>
    <t xml:space="preserve">Nguyễn Phú </t>
  </si>
  <si>
    <t>Tân</t>
  </si>
  <si>
    <t>11100097744</t>
  </si>
  <si>
    <t xml:space="preserve">Nguyễn Đức </t>
  </si>
  <si>
    <t>11100000763</t>
  </si>
  <si>
    <t xml:space="preserve">Nguyễn Thị Thu </t>
  </si>
  <si>
    <t>60300000097</t>
  </si>
  <si>
    <t>60300000060</t>
  </si>
  <si>
    <t>Nghỉ thai sản từ ngày 29/6/2019</t>
  </si>
  <si>
    <t xml:space="preserve">Võ Thị Hồng </t>
  </si>
  <si>
    <t>Lan</t>
  </si>
  <si>
    <t>11100091472</t>
  </si>
  <si>
    <t>11100066702</t>
  </si>
  <si>
    <t>Thi đua tháng 7 xếp loại B</t>
  </si>
  <si>
    <t xml:space="preserve">Vương Thanh </t>
  </si>
  <si>
    <t>11100000801</t>
  </si>
  <si>
    <t xml:space="preserve">Lê Nguyễn Mỹ </t>
  </si>
  <si>
    <t>Trâm</t>
  </si>
  <si>
    <t>11100119654</t>
  </si>
  <si>
    <t>Tốt</t>
  </si>
  <si>
    <t xml:space="preserve">Nguyễn Thị Bảo </t>
  </si>
  <si>
    <t>11100000737</t>
  </si>
  <si>
    <t xml:space="preserve">Trần Thanh </t>
  </si>
  <si>
    <t>60200000550</t>
  </si>
  <si>
    <t xml:space="preserve">Lê Văn </t>
  </si>
  <si>
    <t>Bình</t>
  </si>
  <si>
    <t>60100001140</t>
  </si>
  <si>
    <t xml:space="preserve">Ngô Thanh </t>
  </si>
  <si>
    <t>Điền</t>
  </si>
  <si>
    <t>11100000810</t>
  </si>
  <si>
    <t>Lê Minh</t>
  </si>
  <si>
    <t>Phong</t>
  </si>
  <si>
    <t>11100109549</t>
  </si>
  <si>
    <t>XV</t>
  </si>
  <si>
    <t>KHOA LÝ LUẬN CHÍNH TRỊ</t>
  </si>
  <si>
    <t>Đinh Thị</t>
  </si>
  <si>
    <t>Huyên</t>
  </si>
  <si>
    <t>Lê Thị Hồng</t>
  </si>
  <si>
    <t>Hoàng Thị</t>
  </si>
  <si>
    <t>Trần Thị Hồng</t>
  </si>
  <si>
    <t>Đỗ Thị</t>
  </si>
  <si>
    <t>Thơm</t>
  </si>
  <si>
    <t>Trần Văn</t>
  </si>
  <si>
    <t>Lượng</t>
  </si>
  <si>
    <t>Bùi Thành</t>
  </si>
  <si>
    <t>Dinh</t>
  </si>
  <si>
    <t>Phạm Thị</t>
  </si>
  <si>
    <t>Vinh</t>
  </si>
  <si>
    <t>Cao Thị Hồng</t>
  </si>
  <si>
    <t>Lê Thị Mai</t>
  </si>
  <si>
    <t>Hường</t>
  </si>
  <si>
    <t>Phan Thị Thùy</t>
  </si>
  <si>
    <t>Đặng Thị Nhật</t>
  </si>
  <si>
    <t>Nguyễn Anh</t>
  </si>
  <si>
    <t>Ngát</t>
  </si>
  <si>
    <t>XVI</t>
  </si>
  <si>
    <t>KHOA CÔNG NGHỆ THÔNG TIN</t>
  </si>
  <si>
    <t>Hồ Ngọc</t>
  </si>
  <si>
    <t>Nguyễn Sanh</t>
  </si>
  <si>
    <t>Cường</t>
  </si>
  <si>
    <t>Danh</t>
  </si>
  <si>
    <t>Đặng Ngọc</t>
  </si>
  <si>
    <t>Đoàn</t>
  </si>
  <si>
    <t>Đôn</t>
  </si>
  <si>
    <t>Bùi Văn</t>
  </si>
  <si>
    <t>Huỳnh Quốc</t>
  </si>
  <si>
    <t>Nguyễn Vân</t>
  </si>
  <si>
    <t>Trần Việt</t>
  </si>
  <si>
    <t>Nguyễn</t>
  </si>
  <si>
    <t>Khoa</t>
  </si>
  <si>
    <t>Vũ Thị Thái</t>
  </si>
  <si>
    <t>Linh</t>
  </si>
  <si>
    <t>Lê Quý Hưng</t>
  </si>
  <si>
    <t>Quốc</t>
  </si>
  <si>
    <t>Nguyễn Nguyên Hoàng Ngọc</t>
  </si>
  <si>
    <t>Quyên</t>
  </si>
  <si>
    <t>Thái</t>
  </si>
  <si>
    <t>Nguyễn Thị Khánh</t>
  </si>
  <si>
    <t xml:space="preserve">Thư </t>
  </si>
  <si>
    <t>Võ Anh</t>
  </si>
  <si>
    <t>Lê Phi</t>
  </si>
  <si>
    <t>Trường</t>
  </si>
  <si>
    <t>Mai Chiếm</t>
  </si>
  <si>
    <t>Tuyên</t>
  </si>
  <si>
    <t>HĐ Thi đua nhắc nhở tháng 9/2019</t>
  </si>
  <si>
    <t>Dương Ngọc</t>
  </si>
  <si>
    <t>Vọng</t>
  </si>
  <si>
    <t>Trần Vĩnh</t>
  </si>
  <si>
    <t>Xuyên</t>
  </si>
  <si>
    <t>Đỗ Thị Hải</t>
  </si>
  <si>
    <t>XVII</t>
  </si>
  <si>
    <t>KHOA CÔNG NGHỆ CƠ KHÍ</t>
  </si>
  <si>
    <t>Chung Trần Thế</t>
  </si>
  <si>
    <t>Trần Đình</t>
  </si>
  <si>
    <t>Khải</t>
  </si>
  <si>
    <t>Nguyễn Duy</t>
  </si>
  <si>
    <t>Hải</t>
  </si>
  <si>
    <t>Bùi Anh</t>
  </si>
  <si>
    <t>Vũ Đức</t>
  </si>
  <si>
    <t>Pháp</t>
  </si>
  <si>
    <t>Nguyễn Tam</t>
  </si>
  <si>
    <t>Cương</t>
  </si>
  <si>
    <t>Dương Minh</t>
  </si>
  <si>
    <t>Vũ Quang</t>
  </si>
  <si>
    <t>Đỗ Thị Phương</t>
  </si>
  <si>
    <t>Khanh</t>
  </si>
  <si>
    <t>Trương Thị Phương</t>
  </si>
  <si>
    <t>Phan Văn</t>
  </si>
  <si>
    <t xml:space="preserve">Phan Thị Xuân </t>
  </si>
  <si>
    <t>Lư Thị Yến</t>
  </si>
  <si>
    <t>Trần Minh</t>
  </si>
  <si>
    <t>Thông</t>
  </si>
  <si>
    <t>Thi đua tháng 9/2019 xếp loại B</t>
  </si>
  <si>
    <t>Nguyễn Thanh Vĩnh</t>
  </si>
  <si>
    <t>Võ Minh</t>
  </si>
  <si>
    <t>Hà Phước</t>
  </si>
  <si>
    <t>Nguyễn Hồng</t>
  </si>
  <si>
    <t>Nguyễn Khắc</t>
  </si>
  <si>
    <t>Huy</t>
  </si>
  <si>
    <t>XVIII</t>
  </si>
  <si>
    <t>KHOA CÔNG NGHỆ ĐIỆN - ĐIỆN TỬ</t>
  </si>
  <si>
    <t>Tạ Minh</t>
  </si>
  <si>
    <t>Võ</t>
  </si>
  <si>
    <t>Huỳnh Ngọc</t>
  </si>
  <si>
    <t>Quách Minh</t>
  </si>
  <si>
    <t>Thử</t>
  </si>
  <si>
    <t>Ngô Hoàng</t>
  </si>
  <si>
    <t>Vũ Hạnh</t>
  </si>
  <si>
    <t>Chiêu</t>
  </si>
  <si>
    <t>Ngô Phong</t>
  </si>
  <si>
    <t>Nguyễn Minh Đức</t>
  </si>
  <si>
    <t>Đạt</t>
  </si>
  <si>
    <t>Đức</t>
  </si>
  <si>
    <t>Nguyễn Minh</t>
  </si>
  <si>
    <t>Đức (A)</t>
  </si>
  <si>
    <t>Đức (B)</t>
  </si>
  <si>
    <t>Trần Trung</t>
  </si>
  <si>
    <t>Mạnh Lê</t>
  </si>
  <si>
    <t>Hoàn</t>
  </si>
  <si>
    <t>Lê Thế</t>
  </si>
  <si>
    <t>Huân</t>
  </si>
  <si>
    <t>11100000777</t>
  </si>
  <si>
    <t>Tăng Cẩm</t>
  </si>
  <si>
    <t>Huê</t>
  </si>
  <si>
    <t>11100000774</t>
  </si>
  <si>
    <t>11100109943</t>
  </si>
  <si>
    <t>Nghỉ thai sản từ ngày 08/6/2019</t>
  </si>
  <si>
    <t>Đặng Đức</t>
  </si>
  <si>
    <t>Nguyễn Thị Tố</t>
  </si>
  <si>
    <t>Nguyễn Trần Thanh</t>
  </si>
  <si>
    <t>Đỗ Huỳnh Thanh</t>
  </si>
  <si>
    <t>Tăng</t>
  </si>
  <si>
    <t>Trần Công</t>
  </si>
  <si>
    <t>Tiến</t>
  </si>
  <si>
    <t>Trần Hiếu</t>
  </si>
  <si>
    <t>Trinh</t>
  </si>
  <si>
    <t>Trần Nguyên Bảo</t>
  </si>
  <si>
    <t>Yên</t>
  </si>
  <si>
    <t>Trần Nam</t>
  </si>
  <si>
    <t>Cao Văn</t>
  </si>
  <si>
    <t>Trần Giang</t>
  </si>
  <si>
    <t>XIX</t>
  </si>
  <si>
    <t>KHOA CÔNG NGHỆ ĐỘNG LỰC</t>
  </si>
  <si>
    <t xml:space="preserve">Nguyễn Anh </t>
  </si>
  <si>
    <t>Đi học tại Đức từ 25/5-19/10/19</t>
  </si>
  <si>
    <t xml:space="preserve">Võ Đắc </t>
  </si>
  <si>
    <t xml:space="preserve">Nguyễn Hữu </t>
  </si>
  <si>
    <t>Mạnh</t>
  </si>
  <si>
    <t>Triệu Phú</t>
  </si>
  <si>
    <t>Nguyên</t>
  </si>
  <si>
    <t xml:space="preserve">Hà Quốc </t>
  </si>
  <si>
    <t xml:space="preserve">Trần Minh </t>
  </si>
  <si>
    <t xml:space="preserve">Nguyễn Thành </t>
  </si>
  <si>
    <t xml:space="preserve">Đặng Thái </t>
  </si>
  <si>
    <t>Phan Anh Tuấn</t>
  </si>
  <si>
    <t xml:space="preserve">Trần Quốc </t>
  </si>
  <si>
    <t>Duy</t>
  </si>
  <si>
    <t xml:space="preserve">Nguyễn Minh </t>
  </si>
  <si>
    <t>Không hoàn thành</t>
  </si>
  <si>
    <t>Thi đua tháng 7 xếp loại E</t>
  </si>
  <si>
    <t xml:space="preserve">Hoàng Phúc </t>
  </si>
  <si>
    <t xml:space="preserve">Hồ Văn </t>
  </si>
  <si>
    <t>Hóa</t>
  </si>
  <si>
    <t xml:space="preserve">Kiều Trung </t>
  </si>
  <si>
    <t>Tín</t>
  </si>
  <si>
    <t xml:space="preserve">Nguyễn Thái </t>
  </si>
  <si>
    <t>Nguyễn Lương</t>
  </si>
  <si>
    <t>Trần Thế</t>
  </si>
  <si>
    <t>XX</t>
  </si>
  <si>
    <t>KHOA CÔNG NGHỆ NHIỆT - LẠNH</t>
  </si>
  <si>
    <t xml:space="preserve">Đinh Đồng </t>
  </si>
  <si>
    <t>31100001367</t>
  </si>
  <si>
    <t xml:space="preserve">Hoàng Văn </t>
  </si>
  <si>
    <t>Viết</t>
  </si>
  <si>
    <t>60900000967</t>
  </si>
  <si>
    <t xml:space="preserve">Đặng Thế </t>
  </si>
  <si>
    <t>11100000705</t>
  </si>
  <si>
    <t xml:space="preserve">Võ Anh </t>
  </si>
  <si>
    <t>Hào</t>
  </si>
  <si>
    <t>11100066939</t>
  </si>
  <si>
    <t xml:space="preserve">Nguyễn Vũ Xuân </t>
  </si>
  <si>
    <t>Thì</t>
  </si>
  <si>
    <t>11100122860</t>
  </si>
  <si>
    <t xml:space="preserve">Phan Văn </t>
  </si>
  <si>
    <t>11100109988</t>
  </si>
  <si>
    <t>Thi đua tháng 7 xếp loại B.
HĐ thi đua nhắc nhở tháng 7, 9/2019</t>
  </si>
  <si>
    <t xml:space="preserve">Đỗ Trọng </t>
  </si>
  <si>
    <t>Quý</t>
  </si>
  <si>
    <t>11100093891</t>
  </si>
  <si>
    <t xml:space="preserve">Trần Đình </t>
  </si>
  <si>
    <t>20500004671</t>
  </si>
  <si>
    <t>XXI</t>
  </si>
  <si>
    <t>KHOA CÔNG NGHỆ MAY - THỜI TRANG</t>
  </si>
  <si>
    <t xml:space="preserve">Chế Vân </t>
  </si>
  <si>
    <t>Cầm</t>
  </si>
  <si>
    <t>Nguyễn Bạch Cẩm</t>
  </si>
  <si>
    <t>Bùi Thị Ngọc</t>
  </si>
  <si>
    <t>Sương</t>
  </si>
  <si>
    <t>Trần Hồng</t>
  </si>
  <si>
    <t>Thọ</t>
  </si>
  <si>
    <t>Lâm Thị Phương</t>
  </si>
  <si>
    <t xml:space="preserve">Phạm Thị Thanh </t>
  </si>
  <si>
    <t>Trương Việt Khánh</t>
  </si>
  <si>
    <t>Lê Thị Phương</t>
  </si>
  <si>
    <t>XXII</t>
  </si>
  <si>
    <t>KHOA KINH TẾ</t>
  </si>
  <si>
    <t>HĐ nhắc nhở thi đua tháng 7/2019</t>
  </si>
  <si>
    <t>Trần Thị Ngọc</t>
  </si>
  <si>
    <t xml:space="preserve">Trịnh Hoàng </t>
  </si>
  <si>
    <t>Phạm Quỳnh</t>
  </si>
  <si>
    <t>Như</t>
  </si>
  <si>
    <t xml:space="preserve">Lê Thị Thu </t>
  </si>
  <si>
    <t xml:space="preserve">Võ Thị Kim </t>
  </si>
  <si>
    <t>Thư</t>
  </si>
  <si>
    <t xml:space="preserve">Lưu Thị </t>
  </si>
  <si>
    <t>Nguyễn Mỹ</t>
  </si>
  <si>
    <t>Tiên</t>
  </si>
  <si>
    <t xml:space="preserve">Lữ Xuân </t>
  </si>
  <si>
    <t xml:space="preserve">Đào Anh </t>
  </si>
  <si>
    <t xml:space="preserve">Bùi Ánh </t>
  </si>
  <si>
    <t>Cao Xuân</t>
  </si>
  <si>
    <t>KHOA XÂY DỰNG</t>
  </si>
  <si>
    <t xml:space="preserve">Phạm Quang </t>
  </si>
  <si>
    <t xml:space="preserve">TỔNG HỢP KẾT QUẢ ĐÁNH GIÁ, PHÂN LOẠI: </t>
  </si>
  <si>
    <t>Phân loại mức độ hoàn thành nhiệm vụ</t>
  </si>
  <si>
    <t>Tự đánh giá của cá nhân</t>
  </si>
  <si>
    <t>Hoàn thành xuất sắc nhiệm vụ</t>
  </si>
  <si>
    <t xml:space="preserve">Hoàn thành tốt nhiệm vụ  </t>
  </si>
  <si>
    <t>Hoàn thành nhiệm vụ (hoặc hoàn thành nhiệm vụ nhưng còn hạn chế về năng lực)</t>
  </si>
  <si>
    <t>Không hoàn thành nhiệm vụ</t>
  </si>
  <si>
    <t>Không đánh giá</t>
  </si>
  <si>
    <t>Kết quả cá nhân xếp loại</t>
  </si>
  <si>
    <t>Đơn vị/chức vụ</t>
  </si>
  <si>
    <t>Hoàn thành xuất sắc nhiệm vụ</t>
  </si>
  <si>
    <t xml:space="preserve">Hoàn thành nhiệm vụ </t>
  </si>
  <si>
    <t>Hiệu trưởng</t>
  </si>
  <si>
    <t>Phó Hiệu trưởng</t>
  </si>
  <si>
    <t>P. TC-HC-TH</t>
  </si>
  <si>
    <t>"</t>
  </si>
  <si>
    <t>P. CTCT-HSSV</t>
  </si>
  <si>
    <t>P. KT&amp;ĐBCL</t>
  </si>
  <si>
    <t>P. KH-TC</t>
  </si>
  <si>
    <t>P. QT-DV</t>
  </si>
  <si>
    <t>Phòng TS-ĐT</t>
  </si>
  <si>
    <t>Phòng QLKH-HTQT</t>
  </si>
  <si>
    <t>Tổ TT-PC</t>
  </si>
  <si>
    <t>TT QHDN</t>
  </si>
  <si>
    <t>TT ĐH và QLDL</t>
  </si>
  <si>
    <t>TT Y tế</t>
  </si>
  <si>
    <t>TT Thư viện</t>
  </si>
  <si>
    <t>TT Đào tạo Lý Tự Trọng</t>
  </si>
  <si>
    <t>Khoa KHCB</t>
  </si>
  <si>
    <t>Khoa LLCT</t>
  </si>
  <si>
    <t>Khoa CNTT</t>
  </si>
  <si>
    <t>Khoa Cơ khí</t>
  </si>
  <si>
    <t>Khoa Điện - ĐT</t>
  </si>
  <si>
    <t>Khoa Động lực</t>
  </si>
  <si>
    <t>Khoa Nhiệt - Lạnh</t>
  </si>
  <si>
    <t>Khoa May - TT</t>
  </si>
  <si>
    <t>Khoa Kinh tế</t>
  </si>
  <si>
    <t>Khoa Xây dựng</t>
  </si>
  <si>
    <t>Họ và tên</t>
  </si>
  <si>
    <t>Mã nhân viên</t>
  </si>
  <si>
    <t>II.</t>
  </si>
  <si>
    <t>III.</t>
  </si>
  <si>
    <t>IV.</t>
  </si>
  <si>
    <t>Kết quả:</t>
  </si>
  <si>
    <t>Hoàn thành nhiệm vụ</t>
  </si>
  <si>
    <t>Viên chức tập sự: 10</t>
  </si>
  <si>
    <t>Hợp đồng  68: 9</t>
  </si>
  <si>
    <t>NGƯỜI LẬP BẢNG</t>
  </si>
  <si>
    <t>HIỆU TRƯỞNG</t>
  </si>
  <si>
    <t>Phạm Hữu Lộc</t>
  </si>
  <si>
    <t>Đinh Hồng Minh</t>
  </si>
  <si>
    <t>Đinh Văn Đệ</t>
  </si>
  <si>
    <t>Châu Văn Bảo</t>
  </si>
  <si>
    <t>Lâm Viết Dũng</t>
  </si>
  <si>
    <t>Nguyễn Thị Hoa</t>
  </si>
  <si>
    <t>Nguyễn Thành Nam</t>
  </si>
  <si>
    <t>Phan Thị Ngọc Phượng</t>
  </si>
  <si>
    <t>Vũ Như Quỳnh</t>
  </si>
  <si>
    <t>Trần Thị Ánh Phượng</t>
  </si>
  <si>
    <t>Nguyễn Thị Bích Liễu</t>
  </si>
  <si>
    <t>Trần Thị Phương Oanh</t>
  </si>
  <si>
    <t>Lưu Hoàng Hải Yến</t>
  </si>
  <si>
    <t>Huỳnh Thị Minh Ly</t>
  </si>
  <si>
    <t>Nguyễn Văn Chì</t>
  </si>
  <si>
    <t>Thân Thị Nhung</t>
  </si>
  <si>
    <t>Nguyễn Thị Vân</t>
  </si>
  <si>
    <t>Lê Xuân Thiện</t>
  </si>
  <si>
    <t>Hồ Minh Lợi</t>
  </si>
  <si>
    <t>Nguyễn Ngọc Hiệp</t>
  </si>
  <si>
    <t>Nguyễn Thị Kim Anh</t>
  </si>
  <si>
    <t>Phạm Thị Lê Chi</t>
  </si>
  <si>
    <t>Bùi Thị Dương</t>
  </si>
  <si>
    <t>Hà Nhật Thanh</t>
  </si>
  <si>
    <t>Trần Thị Thu Hà</t>
  </si>
  <si>
    <t>Phan Đức Long</t>
  </si>
  <si>
    <t>Nguyễn Tất Thắng</t>
  </si>
  <si>
    <t>Nguyễn Chí Nhân</t>
  </si>
  <si>
    <t>Võ Thị Anh Đào</t>
  </si>
  <si>
    <t>Nguyễn Thanh Sơn</t>
  </si>
  <si>
    <t>Lương Minh Dũng</t>
  </si>
  <si>
    <t>Nguyễn Thị Tuyết</t>
  </si>
  <si>
    <t>Vũ Thị Thu Thủy</t>
  </si>
  <si>
    <t>Nguyễn Kính</t>
  </si>
  <si>
    <t>Nguyễn Thị Kim Dung</t>
  </si>
  <si>
    <t>Hồng Mộng Tuyết Dung</t>
  </si>
  <si>
    <t>Đỗ Thị Ngọc</t>
  </si>
  <si>
    <t>Trần Thị Minh Thoa</t>
  </si>
  <si>
    <t>Nguyễn Thị Hồng Thắm</t>
  </si>
  <si>
    <t>Phạm Lê Đông Hưng</t>
  </si>
  <si>
    <t>Lê Quang Liêm</t>
  </si>
  <si>
    <t>Nguyễn Văn Thành</t>
  </si>
  <si>
    <t>Nguyễn Trọng Phú</t>
  </si>
  <si>
    <t>Đỗ Văn Trong</t>
  </si>
  <si>
    <t>Giáp Văn Thịnh</t>
  </si>
  <si>
    <t>Vũ Ngọc Quang</t>
  </si>
  <si>
    <t>Lê Hồng Anh Tuấn</t>
  </si>
  <si>
    <t>Ninh Đỗ Hiệp</t>
  </si>
  <si>
    <t>Bùi Đặng Hoàng Tuấn</t>
  </si>
  <si>
    <t>Nguyễn Tiến Việt Dũng</t>
  </si>
  <si>
    <t>Nguyễn Cao Thắng</t>
  </si>
  <si>
    <t>Nguyễn Thùy Dương</t>
  </si>
  <si>
    <t>Mai Thu Hương</t>
  </si>
  <si>
    <t>Hồ Văn Sĩ</t>
  </si>
  <si>
    <t>Nguyễn Văn Tấn</t>
  </si>
  <si>
    <t>Nguyễn Thị Nhuận</t>
  </si>
  <si>
    <t>Huỳnh Thị Mai</t>
  </si>
  <si>
    <t>Võ Thị Xuân Thơ</t>
  </si>
  <si>
    <t>Nguyễn Thị Thanh Thảo</t>
  </si>
  <si>
    <t>Giáp Thị Vượng</t>
  </si>
  <si>
    <t>Vương Hội Khánh</t>
  </si>
  <si>
    <t>Nguyễn Thị Thùy</t>
  </si>
  <si>
    <t>Võ Thị Lệ Trân</t>
  </si>
  <si>
    <t>Thái Thị My Sa</t>
  </si>
  <si>
    <t>Nguyễn Thị Hải Hà</t>
  </si>
  <si>
    <t>Nguyễn Ngọc Trang</t>
  </si>
  <si>
    <t>Huỳnh Thị Cẩm Hoa</t>
  </si>
  <si>
    <t>Nguyễn Thanh Lâm</t>
  </si>
  <si>
    <t>Phạm Minh Nghĩa</t>
  </si>
  <si>
    <t>Nguyễn Thị Ngọc Anh</t>
  </si>
  <si>
    <t>Nguyễn Văn Chiến</t>
  </si>
  <si>
    <t>Mai Nguyễn Hoàng Yến</t>
  </si>
  <si>
    <t>Nguyễn Hữu Thiện</t>
  </si>
  <si>
    <t>Trương Hữu Lộc</t>
  </si>
  <si>
    <t>Trang Thị Xuân Uyên</t>
  </si>
  <si>
    <t>Bùi Thị Lan Anh</t>
  </si>
  <si>
    <t>Đỗ Tuấn Việt</t>
  </si>
  <si>
    <t>Trần Thị Diễm Thúy</t>
  </si>
  <si>
    <t>Nguyễn Tứ Cảnh</t>
  </si>
  <si>
    <t>Đặng Thu Hà</t>
  </si>
  <si>
    <t>Đỗ Thị Tâm</t>
  </si>
  <si>
    <t>Trần Kim Thu Liễu</t>
  </si>
  <si>
    <t>Phạm Thị Thu Nga</t>
  </si>
  <si>
    <t>Nguyễn Thị Huyền Nga</t>
  </si>
  <si>
    <t>Lê Thái Hùng</t>
  </si>
  <si>
    <t>Nguyễn Văn Hậu</t>
  </si>
  <si>
    <t>Dương Đức Kiên</t>
  </si>
  <si>
    <t>Hà Như Mai</t>
  </si>
  <si>
    <t>Cao Thị Nga</t>
  </si>
  <si>
    <t>Nguyễn Thị Cẩm Thạch</t>
  </si>
  <si>
    <t>Nguyễn Thị Thủy</t>
  </si>
  <si>
    <t>Nguyễn Văn Đông</t>
  </si>
  <si>
    <t>Đặng Thị Kiến Trúc</t>
  </si>
  <si>
    <t>Nguyễn Thanh Tú</t>
  </si>
  <si>
    <t>Trần Thị Ánh Tuyết</t>
  </si>
  <si>
    <t>Trịnh Khắc Vũ</t>
  </si>
  <si>
    <t>Nguyễn Phương Hà</t>
  </si>
  <si>
    <t>Nguyễn Thị Thanh Tú</t>
  </si>
  <si>
    <t>Giang Phi Hùng</t>
  </si>
  <si>
    <t>Nguyễn Mạnh Phương</t>
  </si>
  <si>
    <t>Nguyễn Phú Tân</t>
  </si>
  <si>
    <t>Nguyễn Đức Thắng</t>
  </si>
  <si>
    <t>Nguyễn Thị Thu Hà</t>
  </si>
  <si>
    <t>Phạm Thị Thu Hiền</t>
  </si>
  <si>
    <t>Võ Thị Hồng Lan</t>
  </si>
  <si>
    <t>Nguyễn Thị Thu Tâm</t>
  </si>
  <si>
    <t>Vương Thanh Thủy</t>
  </si>
  <si>
    <t>Lê Nguyễn Mỹ Trâm</t>
  </si>
  <si>
    <t>Nguyễn Thị Bảo Trân</t>
  </si>
  <si>
    <t>Trần Thanh Trúc</t>
  </si>
  <si>
    <t>Lê Văn Bình</t>
  </si>
  <si>
    <t>Ngô Thanh Điền</t>
  </si>
  <si>
    <t>Lê Minh Phong</t>
  </si>
  <si>
    <t>Đinh Thị Huyên</t>
  </si>
  <si>
    <t>Nguyễn Ngọc Quỳnh</t>
  </si>
  <si>
    <t>Lê Thị Hồng Vân</t>
  </si>
  <si>
    <t>Hoàng Thị Trang</t>
  </si>
  <si>
    <t>Trần Thị Hồng Thu</t>
  </si>
  <si>
    <t>Đỗ Thị Thơm</t>
  </si>
  <si>
    <t>Trần Văn Lượng</t>
  </si>
  <si>
    <t>Bùi Thành Dũng</t>
  </si>
  <si>
    <t>Nguyễn Thị Dinh</t>
  </si>
  <si>
    <t>Phạm Thị Vinh</t>
  </si>
  <si>
    <t>Cao Thị Hồng Thắm</t>
  </si>
  <si>
    <t>Lê Thị Mai Hường</t>
  </si>
  <si>
    <t>Phan Thị Thùy Trang</t>
  </si>
  <si>
    <t>Đặng Thị Nhật Minh</t>
  </si>
  <si>
    <t>Nguyễn Anh Kiệt</t>
  </si>
  <si>
    <t>Đỗ Thị Ngát</t>
  </si>
  <si>
    <t>Nguyễn Khoa</t>
  </si>
  <si>
    <t>Nguyễn Vân Giang</t>
  </si>
  <si>
    <t>Trần Vĩnh Xuyên</t>
  </si>
  <si>
    <t>Trần Việt Khánh</t>
  </si>
  <si>
    <t>Vũ Thị Thái Linh</t>
  </si>
  <si>
    <t>Nguyễn Văn Đôn</t>
  </si>
  <si>
    <t>Hồ Ngọc Chi</t>
  </si>
  <si>
    <t>Nguyễn Sanh Cường</t>
  </si>
  <si>
    <t>Nguyễn Văn Danh</t>
  </si>
  <si>
    <t>Đặng Ngọc Đoàn</t>
  </si>
  <si>
    <t>Bùi Văn Dũng</t>
  </si>
  <si>
    <t>Huỳnh Quốc Dũng</t>
  </si>
  <si>
    <t>Nguyễn Thị Thu Hồng</t>
  </si>
  <si>
    <t>Nguyễn Văn Minh</t>
  </si>
  <si>
    <t>Nguyễn Cao Phong</t>
  </si>
  <si>
    <t>Lê Quý Hưng Quốc</t>
  </si>
  <si>
    <t>Nguyễn Nguyên Hoàng Ngọc Quyên</t>
  </si>
  <si>
    <t>Lê Hồng Thái</t>
  </si>
  <si>
    <t>Nguyễn Thị Khánh Thư</t>
  </si>
  <si>
    <t>Võ Anh Trang</t>
  </si>
  <si>
    <t>Lê Phi Trường</t>
  </si>
  <si>
    <t>Mai Chiếm Tuấn</t>
  </si>
  <si>
    <t>Nguyễn Ngọc Tuyên</t>
  </si>
  <si>
    <t>Dương Ngọc Vọng</t>
  </si>
  <si>
    <t>Đỗ Thị Hải Yến</t>
  </si>
  <si>
    <t>Chung Trần Thế Vinh</t>
  </si>
  <si>
    <t>Trần Đình Khải</t>
  </si>
  <si>
    <t>Bùi Anh Tuấn</t>
  </si>
  <si>
    <t>Vũ Đức Pháp</t>
  </si>
  <si>
    <t>Nguyễn Duy Hải</t>
  </si>
  <si>
    <t>Nguyễn Tam Cương</t>
  </si>
  <si>
    <t>Dương Minh Chung</t>
  </si>
  <si>
    <t>Vũ Quang Khải</t>
  </si>
  <si>
    <t>Đỗ Thị Phương Khanh</t>
  </si>
  <si>
    <t>Trương Thị Phương Hồng</t>
  </si>
  <si>
    <t>Phan Văn Thành</t>
  </si>
  <si>
    <t>Phan Thị Xuân Trang</t>
  </si>
  <si>
    <t>Lư Thị Yến Vũ</t>
  </si>
  <si>
    <t>Nguyễn Thanh Vũ</t>
  </si>
  <si>
    <t>Nguyễn Tiến Dũng</t>
  </si>
  <si>
    <t>Nguyễn Thành Long</t>
  </si>
  <si>
    <t>Trần Minh Thông</t>
  </si>
  <si>
    <t>Trần Thị Hương</t>
  </si>
  <si>
    <t>Nguyễn Thanh Vĩnh Phúc</t>
  </si>
  <si>
    <t>Võ Minh Quang</t>
  </si>
  <si>
    <t>Dương Thị Hồng</t>
  </si>
  <si>
    <t>Hà Phước Tuấn</t>
  </si>
  <si>
    <t>Nguyễn Văn Sơn</t>
  </si>
  <si>
    <t>Nguyễn Thanh Giang</t>
  </si>
  <si>
    <t>Tạ Minh Cường</t>
  </si>
  <si>
    <t>Võ Cường</t>
  </si>
  <si>
    <t>Huỳnh Ngọc Mai</t>
  </si>
  <si>
    <t>Quách Minh Thử</t>
  </si>
  <si>
    <t>Ngô Hoàng Anh</t>
  </si>
  <si>
    <t>Vũ Hạnh Chiêu</t>
  </si>
  <si>
    <t>Ngô Phong Cường</t>
  </si>
  <si>
    <t>Nguyễn Minh Đức Cường</t>
  </si>
  <si>
    <t>Lê Tiến Đạt</t>
  </si>
  <si>
    <t>Nguyễn Hồng Đức</t>
  </si>
  <si>
    <t>Nguyễn Minh Đức (A)</t>
  </si>
  <si>
    <t>Nguyễn Minh Đức (B)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</si>
  <si>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</si>
  <si>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</si>
  <si>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</si>
  <si>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</si>
  <si>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</si>
  <si>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</si>
  <si>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Đặng Đức Minh</t>
  </si>
  <si>
    <t>Nguyễn Thị Tố Nga</t>
  </si>
  <si>
    <t>Nguyễn Trần Thanh Nhàn</t>
  </si>
  <si>
    <t>Đỗ Huỳnh Thanh Phong</t>
  </si>
  <si>
    <t>Nguyễn Anh Tăng</t>
  </si>
  <si>
    <t>Trần Công Tiến</t>
  </si>
  <si>
    <t>Trần Hiếu Trinh</t>
  </si>
  <si>
    <t>Trần Nguyên Bảo Trân</t>
  </si>
  <si>
    <t>Nguyễn Văn Yên</t>
  </si>
  <si>
    <t>Trần Nam Anh</t>
  </si>
  <si>
    <t>Cao Văn Tuấn</t>
  </si>
  <si>
    <t>Nguyễn Anh Tuấn</t>
  </si>
  <si>
    <t>Võ Đắc Thịnh</t>
  </si>
  <si>
    <t>Nguyễn Hữu Mạnh</t>
  </si>
  <si>
    <t>Triệu Phú Nguyên</t>
  </si>
  <si>
    <t>Hà Quốc Bảo</t>
  </si>
  <si>
    <t>Nguyễn Thanh Hùng</t>
  </si>
  <si>
    <t>Trần Minh Tuấn</t>
  </si>
  <si>
    <t>Nguyễn Thành Đức</t>
  </si>
  <si>
    <t>Đặng Thái Sơn</t>
  </si>
  <si>
    <t>Phan Anh Tuấn Kiệt</t>
  </si>
  <si>
    <t>Trần Quốc Duy</t>
  </si>
  <si>
    <t>Nguyễn Minh Thái</t>
  </si>
  <si>
    <t>Hoàng Phúc Bảo</t>
  </si>
  <si>
    <t>Hồ Văn Hóa</t>
  </si>
  <si>
    <t>Kiều Trung Tín</t>
  </si>
  <si>
    <t>Nguyễn Thái Bình</t>
  </si>
  <si>
    <t>Đinh Đồng Hiệp</t>
  </si>
  <si>
    <t>Hoàng Văn Viết</t>
  </si>
  <si>
    <t>Đặng Thế Huân</t>
  </si>
  <si>
    <t>Võ Anh Hào</t>
  </si>
  <si>
    <t>Nguyễn Vũ Xuân Thì</t>
  </si>
  <si>
    <t>Phan Văn Hòa</t>
  </si>
  <si>
    <t>Đỗ Trọng Quý</t>
  </si>
  <si>
    <t>Trần Đình Khoa</t>
  </si>
  <si>
    <t>Trương Việt Khánh Trang</t>
  </si>
  <si>
    <t>Nguyễn Ngọc Thọ</t>
  </si>
  <si>
    <t>Chế Vân Cầm</t>
  </si>
  <si>
    <t>Nguyễn Bạch Cẩm Dung</t>
  </si>
  <si>
    <t>Nguyễn Thị Hiền</t>
  </si>
  <si>
    <t>Bùi Thị Ngọc Sương</t>
  </si>
  <si>
    <t>Trần Hồng Thảo</t>
  </si>
  <si>
    <t>Lâm Thị Phương Thùy</t>
  </si>
  <si>
    <t>Phạm Thị Thanh Thúy</t>
  </si>
  <si>
    <t>Nguyễn Trọng Nghĩa</t>
  </si>
  <si>
    <t>Lữ Xuân Trang</t>
  </si>
  <si>
    <t>Trịnh Hoàng Hiệp</t>
  </si>
  <si>
    <t>Phạm Quỳnh Như</t>
  </si>
  <si>
    <t>Trần Thị Ngọc Dung</t>
  </si>
  <si>
    <t>Lê Thị Thu Thảo</t>
  </si>
  <si>
    <t>Võ Thị Kim Thư</t>
  </si>
  <si>
    <t>Lưu Thị Thúy</t>
  </si>
  <si>
    <t>Lê Xuân Thủy</t>
  </si>
  <si>
    <t>Nguyễn Mỹ Tiên</t>
  </si>
  <si>
    <t>Đào Anh Tuấn</t>
  </si>
  <si>
    <t>Bùi Ánh Tuyết</t>
  </si>
  <si>
    <t>Phạm Quang Vũ</t>
  </si>
  <si>
    <t>Lương Xuân Thịnh</t>
  </si>
  <si>
    <t>Nguyễn Hồng Phúc</t>
  </si>
  <si>
    <t>Nguyễn Khắc Huy</t>
  </si>
  <si>
    <t>Trần Giang Nam</t>
  </si>
  <si>
    <t>Nguyễn Lương Tâm</t>
  </si>
  <si>
    <t>Trần Thế Sơn</t>
  </si>
  <si>
    <t>Trần Văn Đông</t>
  </si>
  <si>
    <t>Lê Thị Phương Thảo</t>
  </si>
  <si>
    <t>Cao Xuân Giang</t>
  </si>
  <si>
    <t>Nguyễn Trọng Thạch</t>
  </si>
  <si>
    <t>Lê Hùng Thanh</t>
  </si>
  <si>
    <t>Huỳnh Thị Xuân Mai</t>
  </si>
  <si>
    <t>Trần Văn Cu Anh</t>
  </si>
  <si>
    <t>Trần Văn Lý</t>
  </si>
  <si>
    <t>Lê Thị Nữ</t>
  </si>
  <si>
    <t>Lương Thị Thắm</t>
  </si>
  <si>
    <t>Huỳnh Thanh Nhàn</t>
  </si>
  <si>
    <t>Phạm Hữu Thành Phú</t>
  </si>
  <si>
    <t>Lê Hồng Phúc</t>
  </si>
  <si>
    <t>Nguyễn Hữu Xuân Vũ</t>
  </si>
  <si>
    <t>Giáp Đức Nhận</t>
  </si>
  <si>
    <t>Trần Thị Thu</t>
  </si>
  <si>
    <t>Thân Thị Quyết</t>
  </si>
  <si>
    <t>Đỗ Thị Bích Thủy</t>
  </si>
  <si>
    <t>Nguyễn Thị Thu Trang</t>
  </si>
  <si>
    <t>Phạm Hữu Tấn</t>
  </si>
  <si>
    <t>Nguyễn Tiến Hưng</t>
  </si>
  <si>
    <t>Đồng Anh Tuấn</t>
  </si>
  <si>
    <t>Trần Thanh Phương</t>
  </si>
  <si>
    <t>Nguyễn Thanh Hiền</t>
  </si>
  <si>
    <t>Lê Hồng Sơn</t>
  </si>
  <si>
    <t>Nguyễn Thị Nhung</t>
  </si>
  <si>
    <t>Nguyễn Trung Dũng</t>
  </si>
  <si>
    <t>Lê Thị Hà Giang</t>
  </si>
  <si>
    <t>Huỳnh Văn Hiếu</t>
  </si>
  <si>
    <t>Bùi Đức Phước</t>
  </si>
  <si>
    <t>Võ Thị Tuyết</t>
  </si>
  <si>
    <t>Trịnh Tuấn Vũ</t>
  </si>
  <si>
    <t>Nguyễn Yến Nhi</t>
  </si>
  <si>
    <t>Trần Thị Thảo Vân</t>
  </si>
  <si>
    <t>Nguyễn Thị Minh Thùy</t>
  </si>
  <si>
    <t>Dương Thị Thủy</t>
  </si>
  <si>
    <t>Tạ Quốc Tấn</t>
  </si>
  <si>
    <t>Nguyễn Xuân Lợi</t>
  </si>
  <si>
    <t>Trần Thị Kim Loan</t>
  </si>
  <si>
    <t>Huỳnh Thị Thu Nga</t>
  </si>
  <si>
    <t>Lê Thị Thiện</t>
  </si>
  <si>
    <t>Võ Tấn Kiệt</t>
  </si>
  <si>
    <t>Huỳnh Bá Triết</t>
  </si>
  <si>
    <t>Trần Thanh Quí</t>
  </si>
  <si>
    <t>Võ Minh Phương</t>
  </si>
  <si>
    <t>Nguyễn Việt Tiến</t>
  </si>
  <si>
    <t>Sỹ Thị Chung</t>
  </si>
  <si>
    <t>Nguyễn Thị Tất</t>
  </si>
  <si>
    <t>Lê Tiến Dũng</t>
  </si>
  <si>
    <t>Phạm Huy Hoàng</t>
  </si>
  <si>
    <t>Hồ Thị Khuyên</t>
  </si>
  <si>
    <t>Nguyễn Thị Thảo</t>
  </si>
  <si>
    <t>Trương Thị Hồng</t>
  </si>
  <si>
    <t>Trần Quốc Định</t>
  </si>
  <si>
    <t>Nguyễn Thị Thanh Hòa</t>
  </si>
  <si>
    <t>Phạm Huỳnh Kim Ngân</t>
  </si>
  <si>
    <t>Lê Thị Huyền</t>
  </si>
  <si>
    <t>Hà Thị Hậu</t>
  </si>
  <si>
    <t>Nguyễn Thị Trang</t>
  </si>
  <si>
    <t>Đỗ Công Thành</t>
  </si>
  <si>
    <t>CỘNG HÒA XÃ HỘI CHỦ NGHĨA VIỆT NAM
Độc lập - Tự do - Hạnh phúc</t>
  </si>
  <si>
    <r>
      <t xml:space="preserve">UBND THÀNH PHỐ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</si>
  <si>
    <t>BẢNG TỔNG HỢP KẾT QUẢ ĐÁNH GIÁ, PHÂN LOẠI THEO HIỆU QUẢ CÔNG VIỆC TRONG QUÝ 3/2019</t>
  </si>
  <si>
    <t>Hội đồng thi đua nhắc nhở tháng 8/2019</t>
  </si>
  <si>
    <t>Hợp đồng NĐ 68</t>
  </si>
  <si>
    <t>Không đánh giá, nghỉ thai sản từ tháng 29/6/2019</t>
  </si>
  <si>
    <t>Không đánh giá, nghỉ thai sản từ tháng 02/4/2019</t>
  </si>
  <si>
    <t>Không đánh giá, nghỉ thai sản từ tháng 8/6/2019</t>
  </si>
  <si>
    <t>Không đánh giá, đi học Tại Đức từ 25/5-19/10/2019</t>
  </si>
  <si>
    <t>Không đánh giá, nghỉ thai sản từ tháng 24/4/2019</t>
  </si>
  <si>
    <t>Nghỉ việc từ ngày 01/9/2019 (đánh giá 2 tháng)</t>
  </si>
  <si>
    <t>TỔNG</t>
  </si>
  <si>
    <t>- Tổng số CB-VC tại thời điểm đánh giá : 321 (01 công chức + 264 viên chức + 6 HĐ Sở + 9 Hợp đồng 68 + 41 Hợp đồng trường) , trong đó:</t>
  </si>
  <si>
    <t>- Thẩm quyền đánh giá Trường: 320 VC-NLĐ</t>
  </si>
  <si>
    <t>Viên chức: 254</t>
  </si>
  <si>
    <t>Hợp đồng  Sở: 6</t>
  </si>
  <si>
    <t>Nhân viên Hợp đồng Trường: 41</t>
  </si>
  <si>
    <t>Thành phố Hồ Chí Minh, ngày 26 tháng 9 năm 2019</t>
  </si>
  <si>
    <t>Không đánh giá 7 viên chức và 01 HĐ trường, tỷ lệ 2,5%</t>
  </si>
  <si>
    <t>Công chức, Sở GDĐT đánh giá, phân loại</t>
  </si>
  <si>
    <t>01 NLĐ nghỉ thai sản</t>
  </si>
  <si>
    <t>04 viên chức đi học tập trung tại Đức + 03 viên chức nghỉ thai sản</t>
  </si>
  <si>
    <t>Hội đồng đánh giá</t>
  </si>
  <si>
    <t>Hội đồng biểu quyết</t>
  </si>
  <si>
    <t>14/14</t>
  </si>
  <si>
    <t>Công chức do Sở Giáo dục và Đào tạo đánh giá</t>
  </si>
  <si>
    <t>Kết quả đánh giá, phân loại theo hiệu quả công việc</t>
  </si>
  <si>
    <r>
      <rPr>
        <sz val="12"/>
        <color indexed="8"/>
        <rFont val="Times New Roman"/>
        <family val="1"/>
      </rPr>
      <t xml:space="preserve">UBND THÀNH PHỐ HỒ CHÍ MINH
</t>
    </r>
    <r>
      <rPr>
        <b/>
        <sz val="12"/>
        <color indexed="8"/>
        <rFont val="Times New Roman"/>
        <family val="1"/>
      </rPr>
      <t>TRƯỜNG CAO ĐẲNG LÝ TỰ TRỌNG
THÀNH PHỐ HỒ CHÍ MINH</t>
    </r>
  </si>
  <si>
    <r>
      <t xml:space="preserve">CỘNG HÒA XÃ HỘI CHỦ NGHĨA VIỆT NAM
</t>
    </r>
    <r>
      <rPr>
        <b/>
        <sz val="13"/>
        <color indexed="8"/>
        <rFont val="Times New Roman"/>
        <family val="1"/>
      </rPr>
      <t>Độc lập - Tự do - Hạnh phúc</t>
    </r>
  </si>
  <si>
    <t>BÁO CÁO TỔNG HỢP KẾT QUẢ ĐÁNH GIÁ, PHÂN LOẠI THEO HIỆU QUẢ CÔNG VIỆC CỦA CÁN BỘ - GIẢNG VIÊN - NHÂN VIÊN TRONG QUÝ 3/2019</t>
  </si>
  <si>
    <t>Hoàn thành Xuất sắc nhiệm vụ</t>
  </si>
  <si>
    <t>Hoàn thành Tốt nhiệm vụ</t>
  </si>
  <si>
    <t>Hoàn thành nhiệm vụ</t>
  </si>
  <si>
    <t>Đi học tại CHLB Đức từ 25/5-19/10/19</t>
  </si>
  <si>
    <t>Stt</t>
  </si>
  <si>
    <t>Nghỉ thai sản từ 02/04/19 đến 02/10/2019</t>
  </si>
  <si>
    <t>Nghỉ thai sản từ 19/02/19 đến ngày 19/8/2019 (đánh giá 2 tháng)</t>
  </si>
  <si>
    <t>Số lượng/ Tỷ lệ</t>
  </si>
  <si>
    <t>Thành phố Hồ Chí Minh, ngày 30 tháng 9 năm 2019</t>
  </si>
  <si>
    <t>7/321, tỷ lệ 2,18%</t>
  </si>
  <si>
    <t>180/321, tỷ lệ 56,07%</t>
  </si>
  <si>
    <t>1/321, tỷ lệ 0,31%</t>
  </si>
  <si>
    <t>9/321, tỷ lệ 2,81%</t>
  </si>
  <si>
    <t>124/321, tỷ lệ 38,63%</t>
  </si>
  <si>
    <t>Thi đua tháng 8 xếp loại B, hạ 1 bậc đánh giá từ hoàn thành Tốt xuống hoàn thành nhiệm vụ</t>
  </si>
  <si>
    <t>HĐ thi đua nhắc nhở tháng 9/2019,  trừ 3% điểm thực tế đạt được</t>
  </si>
  <si>
    <t>HĐ thi đua nhắc nhở tháng 8/2019,  trừ 3% điểm thực tế đạt được</t>
  </si>
  <si>
    <t>HĐ thi đua nhắc nhở tháng 8 đi trễ 07 phút,  trừ 3% điểm thực tế đạt được</t>
  </si>
  <si>
    <t>Thi đua tháng 7 xếp loại B, hạ 1 bậc đánh giá từ hoàn thành Tốt xuống hoàn thành nhiệm vụ</t>
  </si>
  <si>
    <t>Thi đua tháng 7 xếp loại B, hạ 1 bậc đánh giá từ hoàn thành Xuất sắc xuống hoàn thành Tốt nhiệm vụ</t>
  </si>
  <si>
    <t>Thi đua tháng 8 xếp loại B, hạ 1 bậc đánh giá từ hoàn thành Xuất sắc xuống hoàn thành Tốt nhiệm vụ</t>
  </si>
  <si>
    <t>HĐ thi đua nhắc nhở tháng 9/2019, trừ 3% điểm thực tế đạt được</t>
  </si>
  <si>
    <t>Thi đua tháng 9/2019 xếp loại B, hạ 1 bậc đánh giá từ hoàn thành Tốt xuống hoàn thành nhiệm vụ</t>
  </si>
  <si>
    <t>HĐ thi đua nhắc nhở tháng 8/2019, trừ 3% điểm thực tế đạt được</t>
  </si>
  <si>
    <t>Thi đua tháng 7 xếp loại E, hạ 2 bậc đánh giá từ hoàn thành Tốt xuống không hoàn thành nhiệm vụ</t>
  </si>
  <si>
    <t>Thi đua tháng 7 xếp loại B.
HĐ thi đua nhắc nhở tháng 7, 9/2019, trừ 6% điểm thực tế đạt được, hạ 1 bậc đánh giá từ hoàn thành Tốt xuống hoàn thành nhiệm vụ</t>
  </si>
  <si>
    <t>HĐ thi đua nhắc nhở tháng 7/2019, trừ 3% điển thực tế đạt được</t>
  </si>
  <si>
    <t>Thi đua tháng 7 xếp loại B, hạ 1 bậc đánh giá từ hoàn thành Xuất sắc xuống hoàn thành tốt nhiệm vụ</t>
  </si>
  <si>
    <t>XXIII</t>
  </si>
  <si>
    <t>KHOA CƠ KHÍ</t>
  </si>
  <si>
    <t>KHOA ĐIỆN - ĐIỆN TỬ</t>
  </si>
  <si>
    <t>KHOA ĐỘNG LỰC</t>
  </si>
  <si>
    <t>KHOA NHIỆT - LẠNH</t>
  </si>
  <si>
    <t>KHOA MAY -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</si>
</sst>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0.0"/>
    <numFmt numFmtId="166" formatCode="0_);\(0\)"/>
  </numFmts>
  <fonts count="53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name val="Times New Roman"/>
      <family val="1"/>
    </font>
    <font>
      <b/>
      <sz val="11"/>
      <color indexed="8"/>
      <name val="Times New Roman"/>
      <family val="1"/>
    </font>
    <font>
      <i/>
      <sz val="14"/>
      <color indexed="8"/>
      <name val="Times New Roman"/>
      <family val="1"/>
    </font>
    <font>
      <b/>
      <i/>
      <sz val="12"/>
      <color indexed="8"/>
      <name val="Times New Roman"/>
      <family val="1"/>
    </font>
    <font>
      <b/>
      <i/>
      <sz val="10"/>
      <color indexed="8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i/>
      <sz val="11"/>
      <color indexed="8"/>
      <name val="Times New Roman"/>
      <family val="1"/>
    </font>
    <font>
      <b/>
      <i/>
      <sz val="13"/>
      <color indexed="8"/>
      <name val="Times New Roman"/>
      <family val="1"/>
    </font>
    <font>
      <sz val="12"/>
      <name val="Times New Roman"/>
      <family val="1"/>
    </font>
    <font>
      <i/>
      <sz val="11"/>
      <color indexed="8"/>
      <name val="Times New Roman"/>
      <family val="1"/>
    </font>
    <font>
      <i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  <font>
      <sz val="10"/>
      <name val="Arial"/>
      <family val="2"/>
    </font>
    <font>
      <sz val="13"/>
      <color rgb="FFFF0000"/>
      <name val="Times New Roman"/>
      <family val="1"/>
    </font>
    <font>
      <b/>
      <i/>
      <sz val="14"/>
      <color indexed="8"/>
      <name val="Times New Roman"/>
      <family val="1"/>
    </font>
    <font>
      <sz val="11"/>
      <color indexed="8"/>
      <name val="Calibri"/>
      <family val="2"/>
    </font>
    <font>
      <sz val="11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sz val="13"/>
      <color rgb="FFFF0000"/>
      <name val="Times New Roman"/>
      <family val="1"/>
    </font>
    <font>
      <i/>
      <sz val="13"/>
      <name val="Times New Roman"/>
      <family val="1"/>
    </font>
    <font>
      <b/>
      <sz val="12"/>
      <color theme="1"/>
      <name val="Times New Roman"/>
      <family val="1"/>
    </font>
    <font>
      <i/>
      <sz val="10"/>
      <color indexed="8"/>
      <name val="Times New Roman"/>
      <family val="1"/>
    </font>
    <font>
      <i/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4" fillId="0" borderId="0"/>
    <xf numFmtId="0" fontId="37" fillId="0" borderId="0"/>
    <xf numFmtId="0" fontId="34" fillId="0" borderId="0"/>
  </cellStyleXfs>
  <cellXfs count="534">
    <xf numFmtId="0" fontId="0" fillId="0" borderId="0" xfId="0"/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justify"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 wrapText="1"/>
    </xf>
    <xf numFmtId="0" fontId="11" fillId="0" borderId="9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vertical="center" wrapText="1"/>
    </xf>
    <xf numFmtId="0" fontId="11" fillId="0" borderId="7" xfId="0" quotePrefix="1" applyFont="1" applyBorder="1" applyAlignment="1">
      <alignment vertical="center" wrapText="1"/>
    </xf>
    <xf numFmtId="0" fontId="11" fillId="0" borderId="7" xfId="0" quotePrefix="1" applyFont="1" applyBorder="1" applyAlignment="1">
      <alignment horizontal="center" vertical="center" wrapText="1"/>
    </xf>
    <xf numFmtId="0" fontId="11" fillId="2" borderId="7" xfId="0" quotePrefix="1" applyFont="1" applyFill="1" applyBorder="1" applyAlignment="1">
      <alignment horizontal="center" vertical="center" wrapText="1"/>
    </xf>
    <xf numFmtId="0" fontId="11" fillId="2" borderId="8" xfId="0" quotePrefix="1" applyFont="1" applyFill="1" applyBorder="1" applyAlignment="1">
      <alignment horizontal="center" vertical="center" wrapText="1"/>
    </xf>
    <xf numFmtId="0" fontId="12" fillId="2" borderId="7" xfId="0" quotePrefix="1" applyFont="1" applyFill="1" applyBorder="1" applyAlignment="1">
      <alignment horizontal="center" vertical="center" wrapText="1"/>
    </xf>
    <xf numFmtId="0" fontId="5" fillId="2" borderId="5" xfId="0" quotePrefix="1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justify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left" vertical="center"/>
    </xf>
    <xf numFmtId="0" fontId="7" fillId="4" borderId="6" xfId="0" applyFont="1" applyFill="1" applyBorder="1" applyAlignment="1">
      <alignment horizontal="justify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vertical="center" wrapText="1"/>
    </xf>
    <xf numFmtId="0" fontId="7" fillId="5" borderId="6" xfId="0" applyFont="1" applyFill="1" applyBorder="1" applyAlignment="1">
      <alignment horizontal="justify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vertical="center" wrapText="1"/>
    </xf>
    <xf numFmtId="0" fontId="3" fillId="0" borderId="9" xfId="0" quotePrefix="1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3" fillId="0" borderId="6" xfId="0" applyFont="1" applyBorder="1" applyAlignment="1">
      <alignment horizontal="justify" vertical="center" wrapText="1"/>
    </xf>
    <xf numFmtId="0" fontId="3" fillId="0" borderId="8" xfId="0" quotePrefix="1" applyFont="1" applyBorder="1" applyAlignment="1">
      <alignment horizontal="center" vertical="center" wrapText="1"/>
    </xf>
    <xf numFmtId="0" fontId="13" fillId="0" borderId="8" xfId="0" quotePrefix="1" applyFont="1" applyBorder="1" applyAlignment="1">
      <alignment horizontal="center" vertical="center" wrapText="1"/>
    </xf>
    <xf numFmtId="0" fontId="13" fillId="0" borderId="7" xfId="0" quotePrefix="1" applyFont="1" applyBorder="1" applyAlignment="1">
      <alignment horizontal="center" vertical="center" wrapText="1"/>
    </xf>
    <xf numFmtId="0" fontId="14" fillId="0" borderId="7" xfId="0" quotePrefix="1" applyFont="1" applyBorder="1" applyAlignment="1">
      <alignment horizontal="center" vertical="center" wrapText="1"/>
    </xf>
    <xf numFmtId="165" fontId="7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14" fillId="0" borderId="8" xfId="0" applyNumberFormat="1" applyFont="1" applyFill="1" applyBorder="1" applyAlignment="1" applyProtection="1">
      <alignment horizontal="center" vertical="center"/>
    </xf>
    <xf numFmtId="0" fontId="15" fillId="4" borderId="7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2" fillId="0" borderId="8" xfId="0" quotePrefix="1" applyFont="1" applyBorder="1" applyAlignment="1">
      <alignment horizontal="center" vertical="center" wrapText="1"/>
    </xf>
    <xf numFmtId="0" fontId="16" fillId="0" borderId="8" xfId="0" applyNumberFormat="1" applyFont="1" applyFill="1" applyBorder="1" applyAlignment="1" applyProtection="1">
      <alignment horizontal="center" vertical="center"/>
    </xf>
    <xf numFmtId="0" fontId="9" fillId="0" borderId="8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17" fillId="3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justify" vertical="center" wrapText="1"/>
    </xf>
    <xf numFmtId="0" fontId="17" fillId="0" borderId="5" xfId="0" applyFont="1" applyFill="1" applyBorder="1" applyAlignment="1">
      <alignment horizontal="left" vertical="center" wrapText="1"/>
    </xf>
    <xf numFmtId="0" fontId="2" fillId="6" borderId="8" xfId="0" quotePrefix="1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justify" vertical="center" wrapText="1"/>
    </xf>
    <xf numFmtId="0" fontId="17" fillId="2" borderId="5" xfId="0" applyFont="1" applyFill="1" applyBorder="1" applyAlignment="1">
      <alignment horizontal="left" vertical="center"/>
    </xf>
    <xf numFmtId="0" fontId="17" fillId="2" borderId="6" xfId="0" applyFont="1" applyFill="1" applyBorder="1" applyAlignment="1">
      <alignment horizontal="justify" vertical="center" wrapText="1"/>
    </xf>
    <xf numFmtId="0" fontId="2" fillId="2" borderId="8" xfId="0" quotePrefix="1" applyFont="1" applyFill="1" applyBorder="1" applyAlignment="1">
      <alignment horizontal="center" vertical="center" wrapText="1"/>
    </xf>
    <xf numFmtId="0" fontId="16" fillId="2" borderId="8" xfId="0" applyNumberFormat="1" applyFont="1" applyFill="1" applyBorder="1" applyAlignment="1" applyProtection="1">
      <alignment horizontal="center" vertical="center"/>
    </xf>
    <xf numFmtId="0" fontId="14" fillId="2" borderId="8" xfId="0" applyNumberFormat="1" applyFont="1" applyFill="1" applyBorder="1" applyAlignment="1" applyProtection="1">
      <alignment horizontal="center" vertical="center"/>
    </xf>
    <xf numFmtId="165" fontId="7" fillId="2" borderId="7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165" fontId="7" fillId="5" borderId="7" xfId="0" applyNumberFormat="1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justify" vertical="center" wrapText="1"/>
    </xf>
    <xf numFmtId="0" fontId="19" fillId="0" borderId="8" xfId="0" applyFont="1" applyFill="1" applyBorder="1" applyAlignment="1">
      <alignment vertical="center" wrapText="1"/>
    </xf>
    <xf numFmtId="165" fontId="7" fillId="4" borderId="7" xfId="0" applyNumberFormat="1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justify" vertical="center" wrapText="1"/>
    </xf>
    <xf numFmtId="0" fontId="13" fillId="3" borderId="8" xfId="0" quotePrefix="1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justify" vertical="center" wrapText="1"/>
    </xf>
    <xf numFmtId="0" fontId="16" fillId="0" borderId="8" xfId="0" quotePrefix="1" applyNumberFormat="1" applyFont="1" applyFill="1" applyBorder="1" applyAlignment="1" applyProtection="1">
      <alignment horizontal="center" vertical="center"/>
    </xf>
    <xf numFmtId="0" fontId="9" fillId="0" borderId="8" xfId="0" applyFont="1" applyBorder="1" applyAlignment="1">
      <alignment vertical="center" wrapText="1"/>
    </xf>
    <xf numFmtId="0" fontId="19" fillId="0" borderId="8" xfId="0" applyFont="1" applyBorder="1" applyAlignment="1">
      <alignment vertical="center" wrapText="1"/>
    </xf>
    <xf numFmtId="0" fontId="17" fillId="0" borderId="7" xfId="0" applyFont="1" applyFill="1" applyBorder="1" applyAlignment="1">
      <alignment horizontal="justify" vertical="center" wrapText="1"/>
    </xf>
    <xf numFmtId="0" fontId="20" fillId="0" borderId="8" xfId="0" quotePrefix="1" applyNumberFormat="1" applyFont="1" applyFill="1" applyBorder="1" applyAlignment="1" applyProtection="1">
      <alignment horizontal="center" vertical="center"/>
    </xf>
    <xf numFmtId="0" fontId="19" fillId="0" borderId="8" xfId="0" applyFont="1" applyFill="1" applyBorder="1" applyAlignment="1">
      <alignment horizontal="justify" vertical="center" wrapText="1"/>
    </xf>
    <xf numFmtId="0" fontId="21" fillId="0" borderId="0" xfId="0" applyFont="1" applyFill="1" applyAlignment="1">
      <alignment horizontal="center" vertical="center" wrapText="1"/>
    </xf>
    <xf numFmtId="0" fontId="17" fillId="0" borderId="7" xfId="0" applyFont="1" applyBorder="1" applyAlignment="1">
      <alignment horizontal="justify" vertical="center" wrapText="1"/>
    </xf>
    <xf numFmtId="0" fontId="22" fillId="0" borderId="8" xfId="0" applyFont="1" applyFill="1" applyBorder="1" applyAlignment="1">
      <alignment vertical="center" wrapText="1"/>
    </xf>
    <xf numFmtId="0" fontId="20" fillId="0" borderId="8" xfId="0" quotePrefix="1" applyFont="1" applyFill="1" applyBorder="1" applyAlignment="1">
      <alignment horizontal="center" vertical="center" wrapText="1"/>
    </xf>
    <xf numFmtId="0" fontId="23" fillId="5" borderId="8" xfId="0" quotePrefix="1" applyFont="1" applyFill="1" applyBorder="1" applyAlignment="1">
      <alignment horizontal="center" vertical="center" wrapText="1"/>
    </xf>
    <xf numFmtId="0" fontId="23" fillId="5" borderId="5" xfId="0" applyFont="1" applyFill="1" applyBorder="1" applyAlignment="1">
      <alignment vertical="center"/>
    </xf>
    <xf numFmtId="0" fontId="23" fillId="5" borderId="13" xfId="0" applyFont="1" applyFill="1" applyBorder="1" applyAlignment="1">
      <alignment horizontal="justify" vertical="center"/>
    </xf>
    <xf numFmtId="0" fontId="20" fillId="5" borderId="8" xfId="0" applyNumberFormat="1" applyFont="1" applyFill="1" applyBorder="1" applyAlignment="1" applyProtection="1">
      <alignment horizontal="center" vertical="center"/>
    </xf>
    <xf numFmtId="0" fontId="14" fillId="5" borderId="8" xfId="0" applyNumberFormat="1" applyFont="1" applyFill="1" applyBorder="1" applyAlignment="1" applyProtection="1">
      <alignment horizontal="center" vertical="center"/>
    </xf>
    <xf numFmtId="0" fontId="22" fillId="5" borderId="8" xfId="0" applyFont="1" applyFill="1" applyBorder="1" applyAlignment="1">
      <alignment vertical="center" wrapText="1"/>
    </xf>
    <xf numFmtId="0" fontId="17" fillId="7" borderId="7" xfId="0" applyFont="1" applyFill="1" applyBorder="1" applyAlignment="1">
      <alignment horizontal="justify" vertical="center" wrapText="1"/>
    </xf>
    <xf numFmtId="0" fontId="20" fillId="0" borderId="8" xfId="0" applyNumberFormat="1" applyFont="1" applyFill="1" applyBorder="1" applyAlignment="1" applyProtection="1">
      <alignment horizontal="center" vertical="center"/>
    </xf>
    <xf numFmtId="0" fontId="18" fillId="0" borderId="8" xfId="0" applyFont="1" applyFill="1" applyBorder="1" applyAlignment="1">
      <alignment vertical="center" wrapText="1"/>
    </xf>
    <xf numFmtId="0" fontId="24" fillId="0" borderId="0" xfId="0" applyFont="1" applyFill="1" applyAlignment="1">
      <alignment horizontal="center" vertical="center" wrapText="1"/>
    </xf>
    <xf numFmtId="0" fontId="16" fillId="0" borderId="7" xfId="0" applyFont="1" applyBorder="1" applyAlignment="1">
      <alignment horizontal="justify" vertical="center" wrapText="1"/>
    </xf>
    <xf numFmtId="0" fontId="25" fillId="0" borderId="8" xfId="0" applyFont="1" applyBorder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0" fontId="7" fillId="4" borderId="8" xfId="0" quotePrefix="1" applyFont="1" applyFill="1" applyBorder="1" applyAlignment="1">
      <alignment horizontal="center" vertical="center" wrapText="1"/>
    </xf>
    <xf numFmtId="0" fontId="17" fillId="4" borderId="11" xfId="0" applyFont="1" applyFill="1" applyBorder="1" applyAlignment="1">
      <alignment horizontal="justify" vertical="center" wrapText="1"/>
    </xf>
    <xf numFmtId="0" fontId="16" fillId="4" borderId="8" xfId="0" applyNumberFormat="1" applyFont="1" applyFill="1" applyBorder="1" applyAlignment="1" applyProtection="1">
      <alignment horizontal="center" vertical="center"/>
    </xf>
    <xf numFmtId="0" fontId="14" fillId="4" borderId="8" xfId="0" applyNumberFormat="1" applyFont="1" applyFill="1" applyBorder="1" applyAlignment="1" applyProtection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25" fillId="4" borderId="8" xfId="0" applyFont="1" applyFill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3" fillId="5" borderId="12" xfId="0" applyFont="1" applyFill="1" applyBorder="1" applyAlignment="1">
      <alignment horizontal="justify" vertical="center"/>
    </xf>
    <xf numFmtId="0" fontId="27" fillId="5" borderId="5" xfId="0" applyFont="1" applyFill="1" applyBorder="1" applyAlignment="1">
      <alignment horizontal="center" vertical="center" wrapText="1"/>
    </xf>
    <xf numFmtId="0" fontId="28" fillId="0" borderId="8" xfId="0" applyFont="1" applyBorder="1" applyAlignment="1">
      <alignment vertical="center" wrapText="1"/>
    </xf>
    <xf numFmtId="0" fontId="29" fillId="0" borderId="0" xfId="0" applyFont="1" applyAlignment="1">
      <alignment horizontal="center" vertical="center" wrapText="1"/>
    </xf>
    <xf numFmtId="0" fontId="30" fillId="4" borderId="5" xfId="0" applyFont="1" applyFill="1" applyBorder="1" applyAlignment="1">
      <alignment horizontal="left" vertical="center"/>
    </xf>
    <xf numFmtId="0" fontId="17" fillId="4" borderId="6" xfId="0" applyFont="1" applyFill="1" applyBorder="1" applyAlignment="1">
      <alignment horizontal="justify" vertical="center" wrapText="1"/>
    </xf>
    <xf numFmtId="0" fontId="20" fillId="3" borderId="5" xfId="0" applyFont="1" applyFill="1" applyBorder="1" applyAlignment="1">
      <alignment horizontal="left" vertical="center" wrapText="1"/>
    </xf>
    <xf numFmtId="0" fontId="20" fillId="0" borderId="7" xfId="0" applyFont="1" applyBorder="1" applyAlignment="1">
      <alignment horizontal="justify" vertical="center" wrapText="1"/>
    </xf>
    <xf numFmtId="0" fontId="31" fillId="0" borderId="7" xfId="0" applyNumberFormat="1" applyFont="1" applyFill="1" applyBorder="1" applyAlignment="1" applyProtection="1">
      <alignment horizontal="center" vertical="center"/>
    </xf>
    <xf numFmtId="0" fontId="13" fillId="0" borderId="8" xfId="0" quotePrefix="1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left" vertical="center" wrapText="1"/>
    </xf>
    <xf numFmtId="0" fontId="20" fillId="0" borderId="7" xfId="0" applyFont="1" applyFill="1" applyBorder="1" applyAlignment="1">
      <alignment horizontal="justify" vertical="center" wrapText="1"/>
    </xf>
    <xf numFmtId="0" fontId="23" fillId="5" borderId="7" xfId="0" applyFont="1" applyFill="1" applyBorder="1" applyAlignment="1">
      <alignment horizontal="justify" vertical="center"/>
    </xf>
    <xf numFmtId="0" fontId="32" fillId="5" borderId="5" xfId="0" applyFont="1" applyFill="1" applyBorder="1" applyAlignment="1">
      <alignment horizontal="center" vertical="center" wrapText="1"/>
    </xf>
    <xf numFmtId="0" fontId="31" fillId="3" borderId="8" xfId="0" applyNumberFormat="1" applyFont="1" applyFill="1" applyBorder="1" applyAlignment="1" applyProtection="1">
      <alignment horizontal="center" vertical="center"/>
    </xf>
    <xf numFmtId="0" fontId="33" fillId="0" borderId="8" xfId="0" applyNumberFormat="1" applyFont="1" applyFill="1" applyBorder="1" applyAlignment="1" applyProtection="1">
      <alignment horizontal="right" vertical="center"/>
      <protection locked="0"/>
    </xf>
    <xf numFmtId="0" fontId="26" fillId="0" borderId="8" xfId="0" applyFont="1" applyBorder="1" applyAlignment="1">
      <alignment horizontal="center" vertical="center" wrapText="1"/>
    </xf>
    <xf numFmtId="0" fontId="31" fillId="3" borderId="7" xfId="0" applyNumberFormat="1" applyFont="1" applyFill="1" applyBorder="1" applyAlignment="1" applyProtection="1">
      <alignment horizontal="center" vertical="center"/>
    </xf>
    <xf numFmtId="0" fontId="20" fillId="0" borderId="7" xfId="1" applyFont="1" applyFill="1" applyBorder="1" applyAlignment="1" applyProtection="1">
      <alignment horizontal="justify" vertical="center" wrapText="1"/>
    </xf>
    <xf numFmtId="0" fontId="19" fillId="0" borderId="8" xfId="0" applyFont="1" applyFill="1" applyBorder="1" applyAlignment="1" applyProtection="1">
      <alignment horizontal="justify" vertical="center" wrapText="1"/>
    </xf>
    <xf numFmtId="0" fontId="1" fillId="0" borderId="0" xfId="0" applyFont="1" applyFill="1" applyAlignment="1" applyProtection="1">
      <alignment horizontal="center" vertical="center" wrapText="1"/>
    </xf>
    <xf numFmtId="0" fontId="17" fillId="2" borderId="5" xfId="0" applyFont="1" applyFill="1" applyBorder="1" applyAlignment="1">
      <alignment horizontal="left" vertical="center" wrapText="1"/>
    </xf>
    <xf numFmtId="0" fontId="17" fillId="2" borderId="7" xfId="0" applyFont="1" applyFill="1" applyBorder="1" applyAlignment="1">
      <alignment horizontal="justify" vertical="center" wrapText="1"/>
    </xf>
    <xf numFmtId="0" fontId="31" fillId="2" borderId="8" xfId="0" applyNumberFormat="1" applyFont="1" applyFill="1" applyBorder="1" applyAlignment="1" applyProtection="1">
      <alignment horizontal="center" vertical="center"/>
    </xf>
    <xf numFmtId="0" fontId="16" fillId="4" borderId="7" xfId="0" applyNumberFormat="1" applyFont="1" applyFill="1" applyBorder="1" applyAlignment="1" applyProtection="1">
      <alignment horizontal="center" vertical="center"/>
    </xf>
    <xf numFmtId="0" fontId="14" fillId="4" borderId="7" xfId="0" applyNumberFormat="1" applyFont="1" applyFill="1" applyBorder="1" applyAlignment="1" applyProtection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28" fillId="4" borderId="8" xfId="0" applyFont="1" applyFill="1" applyBorder="1" applyAlignment="1">
      <alignment vertical="center" wrapText="1"/>
    </xf>
    <xf numFmtId="0" fontId="3" fillId="3" borderId="8" xfId="0" quotePrefix="1" applyFont="1" applyFill="1" applyBorder="1" applyAlignment="1">
      <alignment horizontal="center" vertical="center" wrapText="1"/>
    </xf>
    <xf numFmtId="0" fontId="33" fillId="0" borderId="8" xfId="0" applyNumberFormat="1" applyFont="1" applyFill="1" applyBorder="1" applyAlignment="1" applyProtection="1">
      <alignment horizontal="center" vertical="center"/>
    </xf>
    <xf numFmtId="0" fontId="35" fillId="0" borderId="8" xfId="0" applyFont="1" applyFill="1" applyBorder="1" applyAlignment="1">
      <alignment horizontal="center" vertical="center" wrapText="1"/>
    </xf>
    <xf numFmtId="0" fontId="33" fillId="6" borderId="8" xfId="0" applyNumberFormat="1" applyFont="1" applyFill="1" applyBorder="1" applyAlignment="1" applyProtection="1">
      <alignment horizontal="center" vertical="center"/>
    </xf>
    <xf numFmtId="0" fontId="3" fillId="0" borderId="8" xfId="0" quotePrefix="1" applyFont="1" applyFill="1" applyBorder="1" applyAlignment="1">
      <alignment horizontal="center" vertical="center" wrapText="1"/>
    </xf>
    <xf numFmtId="0" fontId="35" fillId="0" borderId="8" xfId="0" applyFont="1" applyBorder="1" applyAlignment="1">
      <alignment horizontal="justify" vertical="center" wrapText="1"/>
    </xf>
    <xf numFmtId="0" fontId="20" fillId="0" borderId="5" xfId="0" applyFont="1" applyFill="1" applyBorder="1" applyAlignment="1">
      <alignment vertical="center" wrapText="1"/>
    </xf>
    <xf numFmtId="0" fontId="16" fillId="0" borderId="14" xfId="0" applyNumberFormat="1" applyFont="1" applyFill="1" applyBorder="1" applyAlignment="1" applyProtection="1">
      <alignment horizontal="center" vertical="center"/>
    </xf>
    <xf numFmtId="0" fontId="16" fillId="0" borderId="5" xfId="0" applyNumberFormat="1" applyFont="1" applyFill="1" applyBorder="1" applyAlignment="1" applyProtection="1">
      <alignment horizontal="center" vertical="center"/>
    </xf>
    <xf numFmtId="0" fontId="16" fillId="0" borderId="2" xfId="0" applyNumberFormat="1" applyFont="1" applyFill="1" applyBorder="1" applyAlignment="1" applyProtection="1">
      <alignment horizontal="center" vertical="center"/>
    </xf>
    <xf numFmtId="165" fontId="14" fillId="0" borderId="8" xfId="0" applyNumberFormat="1" applyFont="1" applyFill="1" applyBorder="1" applyAlignment="1" applyProtection="1">
      <alignment horizontal="center" vertical="center"/>
    </xf>
    <xf numFmtId="0" fontId="16" fillId="4" borderId="5" xfId="0" applyNumberFormat="1" applyFont="1" applyFill="1" applyBorder="1" applyAlignment="1" applyProtection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7" fillId="0" borderId="8" xfId="0" applyNumberFormat="1" applyFont="1" applyFill="1" applyBorder="1" applyAlignment="1" applyProtection="1">
      <alignment horizontal="center" vertical="center"/>
    </xf>
    <xf numFmtId="0" fontId="25" fillId="0" borderId="8" xfId="0" applyFont="1" applyFill="1" applyBorder="1" applyAlignment="1">
      <alignment vertical="center" wrapText="1"/>
    </xf>
    <xf numFmtId="0" fontId="26" fillId="0" borderId="0" xfId="0" applyFont="1" applyFill="1" applyAlignment="1">
      <alignment horizontal="center" vertical="center" wrapText="1"/>
    </xf>
    <xf numFmtId="0" fontId="17" fillId="4" borderId="8" xfId="0" applyNumberFormat="1" applyFont="1" applyFill="1" applyBorder="1" applyAlignment="1" applyProtection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4" fillId="0" borderId="7" xfId="0" applyNumberFormat="1" applyFont="1" applyFill="1" applyBorder="1" applyAlignment="1" applyProtection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31" fillId="0" borderId="8" xfId="0" applyNumberFormat="1" applyFont="1" applyFill="1" applyBorder="1" applyAlignment="1" applyProtection="1">
      <alignment horizontal="right" vertical="center"/>
    </xf>
    <xf numFmtId="0" fontId="17" fillId="3" borderId="5" xfId="0" applyFont="1" applyFill="1" applyBorder="1" applyAlignment="1">
      <alignment vertical="center" wrapText="1"/>
    </xf>
    <xf numFmtId="0" fontId="17" fillId="3" borderId="7" xfId="0" applyFont="1" applyFill="1" applyBorder="1" applyAlignment="1">
      <alignment horizontal="justify" vertical="center" wrapText="1"/>
    </xf>
    <xf numFmtId="0" fontId="16" fillId="0" borderId="8" xfId="0" applyNumberFormat="1" applyFont="1" applyFill="1" applyBorder="1" applyAlignment="1" applyProtection="1">
      <alignment horizontal="right" vertical="center"/>
      <protection locked="0"/>
    </xf>
    <xf numFmtId="0" fontId="7" fillId="5" borderId="5" xfId="0" applyFont="1" applyFill="1" applyBorder="1" applyAlignment="1">
      <alignment vertical="center"/>
    </xf>
    <xf numFmtId="0" fontId="20" fillId="3" borderId="5" xfId="2" applyFont="1" applyFill="1" applyBorder="1" applyAlignment="1">
      <alignment vertical="center" wrapText="1"/>
    </xf>
    <xf numFmtId="0" fontId="13" fillId="0" borderId="7" xfId="2" applyFont="1" applyFill="1" applyBorder="1" applyAlignment="1">
      <alignment horizontal="justify" vertical="center" wrapText="1"/>
    </xf>
    <xf numFmtId="0" fontId="30" fillId="4" borderId="5" xfId="0" applyFont="1" applyFill="1" applyBorder="1" applyAlignment="1">
      <alignment vertical="center"/>
    </xf>
    <xf numFmtId="0" fontId="20" fillId="0" borderId="5" xfId="0" applyFont="1" applyFill="1" applyBorder="1" applyAlignment="1">
      <alignment horizontal="justify" vertical="center" wrapText="1"/>
    </xf>
    <xf numFmtId="0" fontId="13" fillId="0" borderId="7" xfId="0" applyFont="1" applyFill="1" applyBorder="1" applyAlignment="1">
      <alignment horizontal="justify" vertical="center" wrapText="1"/>
    </xf>
    <xf numFmtId="1" fontId="13" fillId="0" borderId="8" xfId="0" quotePrefix="1" applyNumberFormat="1" applyFont="1" applyBorder="1" applyAlignment="1">
      <alignment horizontal="center" vertical="center" wrapText="1"/>
    </xf>
    <xf numFmtId="1" fontId="13" fillId="6" borderId="8" xfId="0" quotePrefix="1" applyNumberFormat="1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justify" vertical="center" wrapText="1"/>
    </xf>
    <xf numFmtId="1" fontId="13" fillId="0" borderId="8" xfId="0" quotePrefix="1" applyNumberFormat="1" applyFont="1" applyFill="1" applyBorder="1" applyAlignment="1">
      <alignment horizontal="center" vertical="center" wrapText="1"/>
    </xf>
    <xf numFmtId="0" fontId="13" fillId="2" borderId="8" xfId="0" quotePrefix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justify" vertical="center" wrapText="1"/>
    </xf>
    <xf numFmtId="0" fontId="13" fillId="2" borderId="7" xfId="0" applyFont="1" applyFill="1" applyBorder="1" applyAlignment="1">
      <alignment horizontal="justify" vertical="center" wrapText="1"/>
    </xf>
    <xf numFmtId="1" fontId="13" fillId="2" borderId="8" xfId="0" quotePrefix="1" applyNumberFormat="1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justify" vertical="center" wrapText="1"/>
    </xf>
    <xf numFmtId="0" fontId="16" fillId="0" borderId="15" xfId="0" quotePrefix="1" applyNumberFormat="1" applyFont="1" applyFill="1" applyBorder="1" applyAlignment="1" applyProtection="1">
      <alignment horizontal="center" vertical="center"/>
    </xf>
    <xf numFmtId="1" fontId="13" fillId="4" borderId="8" xfId="0" applyNumberFormat="1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justify" vertical="center" wrapText="1"/>
    </xf>
    <xf numFmtId="1" fontId="20" fillId="0" borderId="9" xfId="1" applyNumberFormat="1" applyFont="1" applyFill="1" applyBorder="1" applyAlignment="1">
      <alignment horizontal="center" vertical="center" wrapText="1"/>
    </xf>
    <xf numFmtId="1" fontId="20" fillId="0" borderId="8" xfId="1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vertical="center"/>
    </xf>
    <xf numFmtId="0" fontId="30" fillId="4" borderId="6" xfId="0" applyFont="1" applyFill="1" applyBorder="1" applyAlignment="1">
      <alignment horizontal="justify" vertical="center" wrapText="1"/>
    </xf>
    <xf numFmtId="1" fontId="20" fillId="4" borderId="8" xfId="1" applyNumberFormat="1" applyFont="1" applyFill="1" applyBorder="1" applyAlignment="1">
      <alignment horizontal="center" vertical="center"/>
    </xf>
    <xf numFmtId="1" fontId="15" fillId="4" borderId="7" xfId="1" applyNumberFormat="1" applyFont="1" applyFill="1" applyBorder="1" applyAlignment="1">
      <alignment horizontal="center" vertical="center"/>
    </xf>
    <xf numFmtId="0" fontId="20" fillId="3" borderId="5" xfId="0" applyFont="1" applyFill="1" applyBorder="1" applyAlignment="1">
      <alignment vertical="center"/>
    </xf>
    <xf numFmtId="0" fontId="20" fillId="3" borderId="7" xfId="0" applyFont="1" applyFill="1" applyBorder="1" applyAlignment="1">
      <alignment horizontal="justify" vertical="center"/>
    </xf>
    <xf numFmtId="0" fontId="20" fillId="0" borderId="5" xfId="0" applyFont="1" applyBorder="1" applyAlignment="1">
      <alignment vertical="center"/>
    </xf>
    <xf numFmtId="0" fontId="20" fillId="0" borderId="7" xfId="0" applyFont="1" applyBorder="1" applyAlignment="1">
      <alignment horizontal="justify" vertical="center"/>
    </xf>
    <xf numFmtId="0" fontId="16" fillId="0" borderId="7" xfId="0" applyNumberFormat="1" applyFont="1" applyFill="1" applyBorder="1" applyAlignment="1" applyProtection="1">
      <alignment horizontal="center" vertical="center"/>
    </xf>
    <xf numFmtId="0" fontId="16" fillId="0" borderId="7" xfId="0" quotePrefix="1" applyNumberFormat="1" applyFont="1" applyFill="1" applyBorder="1" applyAlignment="1" applyProtection="1">
      <alignment horizontal="center" vertical="center"/>
    </xf>
    <xf numFmtId="0" fontId="6" fillId="0" borderId="8" xfId="0" applyFont="1" applyFill="1" applyBorder="1" applyAlignment="1">
      <alignment vertical="center" wrapText="1"/>
    </xf>
    <xf numFmtId="0" fontId="7" fillId="5" borderId="11" xfId="0" applyFont="1" applyFill="1" applyBorder="1" applyAlignment="1">
      <alignment horizontal="justify" vertical="center" wrapText="1"/>
    </xf>
    <xf numFmtId="0" fontId="16" fillId="5" borderId="7" xfId="0" applyNumberFormat="1" applyFont="1" applyFill="1" applyBorder="1" applyAlignment="1" applyProtection="1">
      <alignment horizontal="center" vertical="center"/>
    </xf>
    <xf numFmtId="0" fontId="14" fillId="5" borderId="7" xfId="0" applyNumberFormat="1" applyFont="1" applyFill="1" applyBorder="1" applyAlignment="1" applyProtection="1">
      <alignment horizontal="center" vertical="center"/>
    </xf>
    <xf numFmtId="0" fontId="17" fillId="4" borderId="7" xfId="0" applyFont="1" applyFill="1" applyBorder="1" applyAlignment="1">
      <alignment horizontal="justify" vertical="center" wrapText="1"/>
    </xf>
    <xf numFmtId="0" fontId="13" fillId="0" borderId="8" xfId="0" quotePrefix="1" applyFont="1" applyFill="1" applyBorder="1" applyAlignment="1" applyProtection="1">
      <alignment horizontal="center" vertical="center" wrapText="1"/>
    </xf>
    <xf numFmtId="0" fontId="19" fillId="0" borderId="8" xfId="0" applyFont="1" applyFill="1" applyBorder="1" applyAlignment="1" applyProtection="1">
      <alignment vertical="center" wrapText="1"/>
    </xf>
    <xf numFmtId="0" fontId="9" fillId="0" borderId="8" xfId="0" applyFont="1" applyFill="1" applyBorder="1" applyAlignment="1" applyProtection="1">
      <alignment vertical="center" wrapText="1"/>
    </xf>
    <xf numFmtId="0" fontId="20" fillId="2" borderId="7" xfId="1" applyFont="1" applyFill="1" applyBorder="1" applyAlignment="1" applyProtection="1">
      <alignment horizontal="justify" vertical="center" wrapText="1"/>
    </xf>
    <xf numFmtId="0" fontId="19" fillId="2" borderId="8" xfId="0" applyFont="1" applyFill="1" applyBorder="1" applyAlignment="1" applyProtection="1">
      <alignment vertical="center" wrapText="1"/>
    </xf>
    <xf numFmtId="0" fontId="6" fillId="0" borderId="8" xfId="0" applyFont="1" applyFill="1" applyBorder="1" applyAlignment="1" applyProtection="1">
      <alignment vertical="center" wrapText="1"/>
    </xf>
    <xf numFmtId="0" fontId="2" fillId="0" borderId="0" xfId="0" applyFont="1" applyFill="1" applyAlignment="1" applyProtection="1">
      <alignment horizontal="center" vertical="center" wrapText="1"/>
    </xf>
    <xf numFmtId="0" fontId="17" fillId="0" borderId="7" xfId="0" applyFont="1" applyFill="1" applyBorder="1" applyAlignment="1" applyProtection="1">
      <alignment horizontal="justify" vertical="center" wrapText="1"/>
    </xf>
    <xf numFmtId="0" fontId="26" fillId="0" borderId="0" xfId="0" applyFont="1" applyFill="1" applyAlignment="1" applyProtection="1">
      <alignment horizontal="center" vertical="center" wrapText="1"/>
    </xf>
    <xf numFmtId="0" fontId="25" fillId="0" borderId="8" xfId="0" applyFont="1" applyFill="1" applyBorder="1" applyAlignment="1" applyProtection="1">
      <alignment vertical="center" wrapText="1"/>
    </xf>
    <xf numFmtId="0" fontId="23" fillId="5" borderId="5" xfId="0" applyFont="1" applyFill="1" applyBorder="1" applyAlignment="1">
      <alignment vertical="center" wrapText="1"/>
    </xf>
    <xf numFmtId="0" fontId="23" fillId="5" borderId="6" xfId="0" applyFont="1" applyFill="1" applyBorder="1" applyAlignment="1">
      <alignment horizontal="justify" vertical="center" wrapText="1"/>
    </xf>
    <xf numFmtId="0" fontId="23" fillId="5" borderId="8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justify" vertical="center" wrapText="1"/>
    </xf>
    <xf numFmtId="0" fontId="20" fillId="0" borderId="5" xfId="3" applyFont="1" applyFill="1" applyBorder="1" applyAlignment="1">
      <alignment horizontal="left" vertical="center"/>
    </xf>
    <xf numFmtId="0" fontId="15" fillId="5" borderId="5" xfId="0" applyFont="1" applyFill="1" applyBorder="1" applyAlignment="1">
      <alignment vertical="center" wrapText="1"/>
    </xf>
    <xf numFmtId="0" fontId="15" fillId="5" borderId="6" xfId="0" applyFont="1" applyFill="1" applyBorder="1" applyAlignment="1">
      <alignment horizontal="justify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30" fillId="4" borderId="5" xfId="0" applyFont="1" applyFill="1" applyBorder="1" applyAlignment="1">
      <alignment horizontal="left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/>
    </xf>
    <xf numFmtId="0" fontId="17" fillId="0" borderId="7" xfId="0" applyFont="1" applyBorder="1" applyAlignment="1">
      <alignment horizontal="justify" vertical="center"/>
    </xf>
    <xf numFmtId="0" fontId="16" fillId="0" borderId="8" xfId="0" applyFont="1" applyBorder="1" applyAlignment="1">
      <alignment horizontal="center" vertical="center"/>
    </xf>
    <xf numFmtId="0" fontId="38" fillId="0" borderId="8" xfId="0" applyNumberFormat="1" applyFont="1" applyFill="1" applyBorder="1" applyAlignment="1" applyProtection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justify" vertical="center" wrapText="1"/>
    </xf>
    <xf numFmtId="0" fontId="5" fillId="0" borderId="3" xfId="0" applyFont="1" applyBorder="1" applyAlignment="1">
      <alignment horizontal="center" vertical="center" wrapText="1"/>
    </xf>
    <xf numFmtId="0" fontId="39" fillId="0" borderId="0" xfId="0" applyFont="1" applyAlignment="1">
      <alignment vertical="center"/>
    </xf>
    <xf numFmtId="0" fontId="40" fillId="0" borderId="0" xfId="0" applyFont="1" applyFill="1" applyAlignment="1">
      <alignment horizontal="justify" vertical="center"/>
    </xf>
    <xf numFmtId="0" fontId="39" fillId="0" borderId="0" xfId="0" applyFont="1" applyAlignment="1">
      <alignment horizontal="justify" vertical="center"/>
    </xf>
    <xf numFmtId="0" fontId="39" fillId="0" borderId="0" xfId="0" applyFont="1" applyFill="1" applyAlignment="1">
      <alignment horizontal="center" vertical="center"/>
    </xf>
    <xf numFmtId="0" fontId="39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27" fillId="5" borderId="2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27" fillId="5" borderId="16" xfId="0" applyFont="1" applyFill="1" applyBorder="1" applyAlignment="1">
      <alignment horizontal="center" vertical="center" wrapText="1"/>
    </xf>
    <xf numFmtId="0" fontId="32" fillId="5" borderId="10" xfId="0" applyFont="1" applyFill="1" applyBorder="1" applyAlignment="1">
      <alignment horizontal="center" vertical="center" wrapText="1"/>
    </xf>
    <xf numFmtId="0" fontId="27" fillId="5" borderId="10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0" fontId="25" fillId="0" borderId="9" xfId="0" quotePrefix="1" applyFont="1" applyBorder="1" applyAlignment="1">
      <alignment horizontal="center" vertical="center" wrapText="1"/>
    </xf>
    <xf numFmtId="0" fontId="25" fillId="0" borderId="5" xfId="0" quotePrefix="1" applyFont="1" applyBorder="1" applyAlignment="1">
      <alignment vertical="center" wrapText="1"/>
    </xf>
    <xf numFmtId="0" fontId="25" fillId="0" borderId="7" xfId="0" quotePrefix="1" applyFont="1" applyBorder="1" applyAlignment="1">
      <alignment vertical="center" wrapText="1"/>
    </xf>
    <xf numFmtId="0" fontId="25" fillId="0" borderId="6" xfId="0" quotePrefix="1" applyFont="1" applyBorder="1" applyAlignment="1">
      <alignment vertical="center" wrapText="1"/>
    </xf>
    <xf numFmtId="0" fontId="25" fillId="0" borderId="5" xfId="0" quotePrefix="1" applyFont="1" applyFill="1" applyBorder="1" applyAlignment="1">
      <alignment horizontal="center" vertical="center" wrapText="1"/>
    </xf>
    <xf numFmtId="0" fontId="28" fillId="0" borderId="5" xfId="0" quotePrefix="1" applyFont="1" applyFill="1" applyBorder="1" applyAlignment="1">
      <alignment horizontal="center" vertical="center" wrapText="1"/>
    </xf>
    <xf numFmtId="0" fontId="28" fillId="0" borderId="8" xfId="0" quotePrefix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39" fillId="0" borderId="8" xfId="0" applyFont="1" applyFill="1" applyBorder="1" applyAlignment="1">
      <alignment horizontal="center" vertical="center" wrapText="1"/>
    </xf>
    <xf numFmtId="0" fontId="3" fillId="0" borderId="8" xfId="2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justify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39" fillId="2" borderId="8" xfId="0" applyFont="1" applyFill="1" applyBorder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2" fillId="0" borderId="0" xfId="0" quotePrefix="1" applyFont="1" applyAlignment="1">
      <alignment horizontal="justify" vertical="center"/>
    </xf>
    <xf numFmtId="0" fontId="41" fillId="0" borderId="0" xfId="0" applyFont="1"/>
    <xf numFmtId="0" fontId="35" fillId="0" borderId="0" xfId="0" quotePrefix="1" applyFont="1" applyAlignment="1">
      <alignment horizontal="left" vertical="center" wrapText="1"/>
    </xf>
    <xf numFmtId="10" fontId="0" fillId="0" borderId="0" xfId="0" applyNumberFormat="1"/>
    <xf numFmtId="164" fontId="2" fillId="0" borderId="8" xfId="0" applyNumberFormat="1" applyFont="1" applyBorder="1" applyAlignment="1">
      <alignment horizontal="center" vertical="center" wrapText="1"/>
    </xf>
    <xf numFmtId="10" fontId="42" fillId="0" borderId="0" xfId="0" applyNumberFormat="1" applyFont="1"/>
    <xf numFmtId="10" fontId="17" fillId="0" borderId="0" xfId="0" applyNumberFormat="1" applyFont="1"/>
    <xf numFmtId="0" fontId="2" fillId="0" borderId="0" xfId="0" quotePrefix="1" applyFont="1" applyAlignment="1">
      <alignment horizontal="center" vertical="center" wrapText="1"/>
    </xf>
    <xf numFmtId="0" fontId="35" fillId="0" borderId="6" xfId="0" quotePrefix="1" applyFont="1" applyBorder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horizontal="justify" vertical="center" wrapText="1"/>
    </xf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5" fillId="0" borderId="0" xfId="0" applyFont="1" applyAlignment="1">
      <alignment vertical="center"/>
    </xf>
    <xf numFmtId="0" fontId="7" fillId="6" borderId="8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2" fillId="0" borderId="8" xfId="0" quotePrefix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vertical="center" wrapText="1"/>
    </xf>
    <xf numFmtId="0" fontId="13" fillId="0" borderId="8" xfId="0" applyFont="1" applyBorder="1" applyAlignment="1">
      <alignment horizontal="justify" vertical="center" wrapText="1"/>
    </xf>
    <xf numFmtId="0" fontId="31" fillId="0" borderId="8" xfId="0" applyNumberFormat="1" applyFont="1" applyFill="1" applyBorder="1" applyAlignment="1" applyProtection="1">
      <alignment horizontal="center" vertical="center"/>
    </xf>
    <xf numFmtId="1" fontId="20" fillId="0" borderId="8" xfId="1" applyNumberFormat="1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justify" vertical="center" wrapText="1"/>
    </xf>
    <xf numFmtId="0" fontId="35" fillId="0" borderId="0" xfId="0" quotePrefix="1" applyFont="1" applyAlignment="1">
      <alignment horizontal="justify" vertical="center"/>
    </xf>
    <xf numFmtId="0" fontId="2" fillId="0" borderId="0" xfId="0" quotePrefix="1" applyFont="1" applyAlignment="1">
      <alignment horizontal="justify" vertical="center" wrapText="1"/>
    </xf>
    <xf numFmtId="0" fontId="35" fillId="0" borderId="0" xfId="0" quotePrefix="1" applyFont="1" applyAlignment="1">
      <alignment horizontal="justify" vertical="center" wrapText="1"/>
    </xf>
    <xf numFmtId="0" fontId="35" fillId="0" borderId="6" xfId="0" quotePrefix="1" applyFont="1" applyBorder="1" applyAlignment="1">
      <alignment horizontal="justify" vertical="center"/>
    </xf>
    <xf numFmtId="0" fontId="1" fillId="6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6" borderId="8" xfId="0" applyFont="1" applyFill="1" applyBorder="1" applyAlignment="1">
      <alignment vertical="center" wrapText="1"/>
    </xf>
    <xf numFmtId="0" fontId="0" fillId="0" borderId="0" xfId="0" applyFont="1"/>
    <xf numFmtId="0" fontId="40" fillId="0" borderId="0" xfId="0" applyFont="1" applyAlignment="1">
      <alignment vertical="center"/>
    </xf>
    <xf numFmtId="0" fontId="7" fillId="6" borderId="8" xfId="0" applyFont="1" applyFill="1" applyBorder="1" applyAlignment="1">
      <alignment horizontal="justify" vertical="center" wrapText="1"/>
    </xf>
    <xf numFmtId="0" fontId="3" fillId="6" borderId="16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23" fillId="6" borderId="8" xfId="0" quotePrefix="1" applyFont="1" applyFill="1" applyBorder="1" applyAlignment="1">
      <alignment horizontal="center" vertical="center" wrapText="1"/>
    </xf>
    <xf numFmtId="0" fontId="23" fillId="6" borderId="8" xfId="0" applyFont="1" applyFill="1" applyBorder="1" applyAlignment="1">
      <alignment horizontal="justify" vertical="center"/>
    </xf>
    <xf numFmtId="0" fontId="20" fillId="6" borderId="8" xfId="0" applyNumberFormat="1" applyFont="1" applyFill="1" applyBorder="1" applyAlignment="1" applyProtection="1">
      <alignment horizontal="center" vertical="center"/>
    </xf>
    <xf numFmtId="0" fontId="2" fillId="3" borderId="8" xfId="0" quotePrefix="1" applyFont="1" applyFill="1" applyBorder="1" applyAlignment="1">
      <alignment vertical="center" wrapText="1"/>
    </xf>
    <xf numFmtId="0" fontId="1" fillId="3" borderId="8" xfId="0" quotePrefix="1" applyFont="1" applyFill="1" applyBorder="1" applyAlignment="1">
      <alignment horizontal="center" vertical="center" wrapText="1"/>
    </xf>
    <xf numFmtId="0" fontId="2" fillId="3" borderId="0" xfId="0" quotePrefix="1" applyFont="1" applyFill="1" applyBorder="1" applyAlignment="1">
      <alignment vertical="center" wrapText="1"/>
    </xf>
    <xf numFmtId="10" fontId="1" fillId="3" borderId="8" xfId="0" quotePrefix="1" applyNumberFormat="1" applyFont="1" applyFill="1" applyBorder="1" applyAlignment="1">
      <alignment horizontal="center" vertical="center" wrapText="1"/>
    </xf>
    <xf numFmtId="0" fontId="19" fillId="3" borderId="8" xfId="0" applyFont="1" applyFill="1" applyBorder="1" applyAlignment="1">
      <alignment vertical="center" wrapText="1"/>
    </xf>
    <xf numFmtId="0" fontId="1" fillId="3" borderId="1" xfId="0" quotePrefix="1" applyFont="1" applyFill="1" applyBorder="1" applyAlignment="1">
      <alignment horizontal="center" vertical="center" wrapText="1"/>
    </xf>
    <xf numFmtId="10" fontId="1" fillId="3" borderId="9" xfId="0" quotePrefix="1" applyNumberFormat="1" applyFont="1" applyFill="1" applyBorder="1" applyAlignment="1">
      <alignment horizontal="center" vertical="center" wrapText="1"/>
    </xf>
    <xf numFmtId="166" fontId="28" fillId="0" borderId="8" xfId="0" quotePrefix="1" applyNumberFormat="1" applyFont="1" applyBorder="1" applyAlignment="1">
      <alignment horizontal="center" vertical="center" wrapText="1"/>
    </xf>
    <xf numFmtId="0" fontId="25" fillId="0" borderId="8" xfId="0" quotePrefix="1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45" fillId="0" borderId="0" xfId="0" applyFont="1" applyFill="1" applyAlignment="1">
      <alignment horizontal="center" vertical="center"/>
    </xf>
    <xf numFmtId="0" fontId="31" fillId="0" borderId="8" xfId="0" quotePrefix="1" applyNumberFormat="1" applyFont="1" applyFill="1" applyBorder="1" applyAlignment="1" applyProtection="1">
      <alignment horizontal="center" vertical="center"/>
    </xf>
    <xf numFmtId="0" fontId="24" fillId="0" borderId="8" xfId="0" quotePrefix="1" applyNumberFormat="1" applyFont="1" applyFill="1" applyBorder="1" applyAlignment="1" applyProtection="1">
      <alignment horizontal="center" vertical="center"/>
    </xf>
    <xf numFmtId="1" fontId="2" fillId="0" borderId="8" xfId="0" quotePrefix="1" applyNumberFormat="1" applyFont="1" applyBorder="1" applyAlignment="1">
      <alignment horizontal="center" vertical="center" wrapText="1"/>
    </xf>
    <xf numFmtId="1" fontId="24" fillId="0" borderId="8" xfId="1" applyNumberFormat="1" applyFont="1" applyFill="1" applyBorder="1" applyAlignment="1">
      <alignment horizontal="center" vertical="center"/>
    </xf>
    <xf numFmtId="0" fontId="24" fillId="0" borderId="8" xfId="0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 wrapText="1"/>
    </xf>
    <xf numFmtId="0" fontId="2" fillId="3" borderId="9" xfId="0" quotePrefix="1" applyFont="1" applyFill="1" applyBorder="1" applyAlignment="1">
      <alignment horizontal="center" vertical="center" wrapText="1"/>
    </xf>
    <xf numFmtId="0" fontId="1" fillId="3" borderId="5" xfId="0" quotePrefix="1" applyFont="1" applyFill="1" applyBorder="1" applyAlignment="1">
      <alignment horizontal="center" vertical="center" wrapText="1"/>
    </xf>
    <xf numFmtId="0" fontId="1" fillId="3" borderId="7" xfId="0" quotePrefix="1" applyFont="1" applyFill="1" applyBorder="1" applyAlignment="1">
      <alignment horizontal="center" vertical="center" wrapText="1"/>
    </xf>
    <xf numFmtId="0" fontId="2" fillId="0" borderId="0" xfId="0" quotePrefix="1" applyFont="1" applyAlignment="1">
      <alignment horizontal="justify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7" fillId="0" borderId="0" xfId="0" quotePrefix="1" applyFont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6" xfId="0" quotePrefix="1" applyFont="1" applyBorder="1" applyAlignment="1">
      <alignment horizontal="justify" vertical="center" wrapText="1"/>
    </xf>
    <xf numFmtId="0" fontId="2" fillId="0" borderId="0" xfId="0" quotePrefix="1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7" xfId="0" quotePrefix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9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" fillId="0" borderId="0" xfId="0" quotePrefix="1" applyFont="1" applyAlignment="1">
      <alignment horizontal="center" vertical="center" wrapText="1"/>
    </xf>
    <xf numFmtId="0" fontId="44" fillId="0" borderId="0" xfId="0" applyFont="1" applyAlignment="1">
      <alignment horizontal="right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1" fillId="0" borderId="0" xfId="0" quotePrefix="1" applyFont="1" applyAlignment="1">
      <alignment horizontal="center" vertical="center" wrapText="1"/>
    </xf>
    <xf numFmtId="0" fontId="27" fillId="3" borderId="8" xfId="0" applyFont="1" applyFill="1" applyBorder="1" applyAlignment="1">
      <alignment vertical="center" wrapText="1"/>
    </xf>
    <xf numFmtId="0" fontId="27" fillId="0" borderId="8" xfId="0" applyFont="1" applyFill="1" applyBorder="1" applyAlignment="1">
      <alignment vertical="center" wrapText="1"/>
    </xf>
    <xf numFmtId="0" fontId="27" fillId="0" borderId="8" xfId="0" applyFont="1" applyBorder="1" applyAlignment="1">
      <alignment horizontal="left" vertical="center" wrapText="1"/>
    </xf>
    <xf numFmtId="0" fontId="27" fillId="0" borderId="0" xfId="0" applyFont="1" applyFill="1" applyAlignment="1">
      <alignment horizontal="justify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7" fillId="4" borderId="8" xfId="0" applyFont="1" applyFill="1" applyBorder="1" applyAlignment="1">
      <alignment vertical="center" wrapText="1"/>
    </xf>
    <xf numFmtId="0" fontId="8" fillId="5" borderId="8" xfId="0" applyFont="1" applyFill="1" applyBorder="1" applyAlignment="1">
      <alignment vertical="center" wrapText="1"/>
    </xf>
    <xf numFmtId="0" fontId="8" fillId="0" borderId="8" xfId="0" applyFont="1" applyFill="1" applyBorder="1" applyAlignment="1">
      <alignment vertical="center" wrapText="1"/>
    </xf>
    <xf numFmtId="0" fontId="27" fillId="0" borderId="8" xfId="0" applyFont="1" applyFill="1" applyBorder="1" applyAlignment="1">
      <alignment horizontal="justify" vertical="center" wrapText="1"/>
    </xf>
    <xf numFmtId="0" fontId="8" fillId="0" borderId="8" xfId="0" applyFont="1" applyBorder="1" applyAlignment="1">
      <alignment vertical="center" wrapText="1"/>
    </xf>
    <xf numFmtId="0" fontId="27" fillId="0" borderId="8" xfId="0" applyFont="1" applyBorder="1" applyAlignment="1">
      <alignment vertical="center" wrapText="1"/>
    </xf>
    <xf numFmtId="0" fontId="47" fillId="0" borderId="8" xfId="0" applyFont="1" applyBorder="1" applyAlignment="1">
      <alignment vertical="center" wrapText="1"/>
    </xf>
    <xf numFmtId="0" fontId="47" fillId="4" borderId="8" xfId="0" applyFont="1" applyFill="1" applyBorder="1" applyAlignment="1">
      <alignment vertical="center" wrapText="1"/>
    </xf>
    <xf numFmtId="0" fontId="46" fillId="0" borderId="8" xfId="0" applyFont="1" applyBorder="1" applyAlignment="1">
      <alignment vertical="center" wrapText="1"/>
    </xf>
    <xf numFmtId="0" fontId="8" fillId="0" borderId="8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47" fillId="0" borderId="8" xfId="0" applyFont="1" applyBorder="1" applyAlignment="1">
      <alignment horizontal="center" vertical="center" wrapText="1"/>
    </xf>
    <xf numFmtId="0" fontId="27" fillId="0" borderId="8" xfId="0" applyFont="1" applyFill="1" applyBorder="1" applyAlignment="1" applyProtection="1">
      <alignment horizontal="justify" vertical="center" wrapText="1"/>
    </xf>
    <xf numFmtId="0" fontId="46" fillId="4" borderId="8" xfId="0" applyFont="1" applyFill="1" applyBorder="1" applyAlignment="1">
      <alignment vertical="center" wrapText="1"/>
    </xf>
    <xf numFmtId="0" fontId="27" fillId="0" borderId="8" xfId="0" applyFont="1" applyFill="1" applyBorder="1" applyAlignment="1">
      <alignment horizontal="center" vertical="center" wrapText="1"/>
    </xf>
    <xf numFmtId="0" fontId="27" fillId="0" borderId="8" xfId="0" applyFont="1" applyBorder="1" applyAlignment="1">
      <alignment horizontal="justify" vertical="center" wrapText="1"/>
    </xf>
    <xf numFmtId="0" fontId="47" fillId="0" borderId="8" xfId="0" applyFont="1" applyFill="1" applyBorder="1" applyAlignment="1">
      <alignment vertical="center" wrapText="1"/>
    </xf>
    <xf numFmtId="0" fontId="8" fillId="4" borderId="8" xfId="0" applyFont="1" applyFill="1" applyBorder="1" applyAlignment="1">
      <alignment vertical="center" wrapText="1"/>
    </xf>
    <xf numFmtId="0" fontId="27" fillId="0" borderId="8" xfId="0" applyFont="1" applyFill="1" applyBorder="1" applyAlignment="1" applyProtection="1">
      <alignment vertical="center" wrapText="1"/>
    </xf>
    <xf numFmtId="0" fontId="8" fillId="0" borderId="8" xfId="0" applyFont="1" applyFill="1" applyBorder="1" applyAlignment="1" applyProtection="1">
      <alignment vertical="center" wrapText="1"/>
    </xf>
    <xf numFmtId="0" fontId="47" fillId="0" borderId="8" xfId="0" applyFont="1" applyFill="1" applyBorder="1" applyAlignment="1" applyProtection="1">
      <alignment vertical="center" wrapText="1"/>
    </xf>
    <xf numFmtId="0" fontId="27" fillId="0" borderId="0" xfId="0" applyFont="1" applyFill="1" applyAlignment="1">
      <alignment horizontal="justify" vertical="center"/>
    </xf>
    <xf numFmtId="0" fontId="1" fillId="4" borderId="7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vertical="center" wrapText="1"/>
    </xf>
    <xf numFmtId="0" fontId="1" fillId="5" borderId="6" xfId="0" applyFont="1" applyFill="1" applyBorder="1" applyAlignment="1">
      <alignment horizontal="justify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0" borderId="9" xfId="0" quotePrefix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43" fillId="3" borderId="5" xfId="0" applyFont="1" applyFill="1" applyBorder="1" applyAlignment="1">
      <alignment horizontal="left" vertical="center" wrapText="1"/>
    </xf>
    <xf numFmtId="0" fontId="43" fillId="0" borderId="6" xfId="0" applyFont="1" applyFill="1" applyBorder="1" applyAlignment="1">
      <alignment horizontal="justify" vertical="center" wrapText="1"/>
    </xf>
    <xf numFmtId="0" fontId="43" fillId="0" borderId="5" xfId="0" applyFont="1" applyFill="1" applyBorder="1" applyAlignment="1">
      <alignment horizontal="left" vertical="center" wrapText="1"/>
    </xf>
    <xf numFmtId="0" fontId="43" fillId="3" borderId="6" xfId="0" applyFont="1" applyFill="1" applyBorder="1" applyAlignment="1">
      <alignment horizontal="justify" vertical="center" wrapText="1"/>
    </xf>
    <xf numFmtId="0" fontId="1" fillId="5" borderId="3" xfId="0" applyFont="1" applyFill="1" applyBorder="1" applyAlignment="1">
      <alignment horizontal="justify" vertical="center" wrapText="1"/>
    </xf>
    <xf numFmtId="0" fontId="2" fillId="3" borderId="8" xfId="0" quotePrefix="1" applyFont="1" applyFill="1" applyBorder="1" applyAlignment="1">
      <alignment horizontal="center" vertical="center" wrapText="1"/>
    </xf>
    <xf numFmtId="0" fontId="31" fillId="7" borderId="7" xfId="0" applyFont="1" applyFill="1" applyBorder="1" applyAlignment="1">
      <alignment horizontal="justify" vertical="center" wrapText="1"/>
    </xf>
    <xf numFmtId="0" fontId="43" fillId="0" borderId="7" xfId="0" applyFont="1" applyFill="1" applyBorder="1" applyAlignment="1">
      <alignment horizontal="justify" vertical="center" wrapText="1"/>
    </xf>
    <xf numFmtId="0" fontId="43" fillId="0" borderId="7" xfId="0" applyFont="1" applyBorder="1" applyAlignment="1">
      <alignment horizontal="justify" vertical="center" wrapText="1"/>
    </xf>
    <xf numFmtId="0" fontId="24" fillId="0" borderId="8" xfId="0" quotePrefix="1" applyFont="1" applyFill="1" applyBorder="1" applyAlignment="1">
      <alignment horizontal="center" vertical="center" wrapText="1"/>
    </xf>
    <xf numFmtId="0" fontId="21" fillId="5" borderId="8" xfId="0" quotePrefix="1" applyFont="1" applyFill="1" applyBorder="1" applyAlignment="1">
      <alignment horizontal="center" vertical="center" wrapText="1"/>
    </xf>
    <xf numFmtId="0" fontId="21" fillId="5" borderId="5" xfId="0" applyFont="1" applyFill="1" applyBorder="1" applyAlignment="1">
      <alignment vertical="center"/>
    </xf>
    <xf numFmtId="0" fontId="21" fillId="5" borderId="13" xfId="0" applyFont="1" applyFill="1" applyBorder="1" applyAlignment="1">
      <alignment horizontal="justify" vertical="center"/>
    </xf>
    <xf numFmtId="0" fontId="24" fillId="5" borderId="8" xfId="0" applyNumberFormat="1" applyFont="1" applyFill="1" applyBorder="1" applyAlignment="1" applyProtection="1">
      <alignment horizontal="center" vertical="center"/>
    </xf>
    <xf numFmtId="0" fontId="43" fillId="7" borderId="7" xfId="0" applyFont="1" applyFill="1" applyBorder="1" applyAlignment="1">
      <alignment horizontal="justify" vertical="center" wrapText="1"/>
    </xf>
    <xf numFmtId="0" fontId="31" fillId="0" borderId="7" xfId="0" applyFont="1" applyBorder="1" applyAlignment="1">
      <alignment horizontal="justify" vertical="center" wrapText="1"/>
    </xf>
    <xf numFmtId="0" fontId="31" fillId="4" borderId="8" xfId="0" applyNumberFormat="1" applyFont="1" applyFill="1" applyBorder="1" applyAlignment="1" applyProtection="1">
      <alignment horizontal="center" vertical="center"/>
    </xf>
    <xf numFmtId="0" fontId="21" fillId="5" borderId="12" xfId="0" applyFont="1" applyFill="1" applyBorder="1" applyAlignment="1">
      <alignment horizontal="justify" vertical="center"/>
    </xf>
    <xf numFmtId="0" fontId="24" fillId="5" borderId="5" xfId="0" applyFont="1" applyFill="1" applyBorder="1" applyAlignment="1">
      <alignment horizontal="center" vertical="center" wrapText="1"/>
    </xf>
    <xf numFmtId="0" fontId="24" fillId="3" borderId="5" xfId="0" applyFont="1" applyFill="1" applyBorder="1" applyAlignment="1">
      <alignment horizontal="left" vertical="center" wrapText="1"/>
    </xf>
    <xf numFmtId="0" fontId="24" fillId="0" borderId="7" xfId="0" applyFont="1" applyBorder="1" applyAlignment="1">
      <alignment horizontal="justify" vertical="center" wrapText="1"/>
    </xf>
    <xf numFmtId="0" fontId="24" fillId="0" borderId="5" xfId="0" applyFont="1" applyFill="1" applyBorder="1" applyAlignment="1">
      <alignment horizontal="left" vertical="center" wrapText="1"/>
    </xf>
    <xf numFmtId="0" fontId="24" fillId="0" borderId="7" xfId="0" applyFont="1" applyFill="1" applyBorder="1" applyAlignment="1">
      <alignment horizontal="justify" vertical="center" wrapText="1"/>
    </xf>
    <xf numFmtId="0" fontId="21" fillId="5" borderId="7" xfId="0" applyFont="1" applyFill="1" applyBorder="1" applyAlignment="1">
      <alignment horizontal="justify" vertical="center"/>
    </xf>
    <xf numFmtId="0" fontId="35" fillId="5" borderId="5" xfId="0" applyFont="1" applyFill="1" applyBorder="1" applyAlignment="1">
      <alignment horizontal="center" vertical="center" wrapText="1"/>
    </xf>
    <xf numFmtId="0" fontId="31" fillId="0" borderId="8" xfId="0" applyNumberFormat="1" applyFont="1" applyFill="1" applyBorder="1" applyAlignment="1" applyProtection="1">
      <alignment horizontal="right" vertical="center"/>
      <protection locked="0"/>
    </xf>
    <xf numFmtId="0" fontId="24" fillId="0" borderId="7" xfId="1" applyFont="1" applyFill="1" applyBorder="1" applyAlignment="1" applyProtection="1">
      <alignment horizontal="justify" vertical="center" wrapText="1"/>
    </xf>
    <xf numFmtId="0" fontId="31" fillId="6" borderId="8" xfId="0" applyNumberFormat="1" applyFont="1" applyFill="1" applyBorder="1" applyAlignment="1" applyProtection="1">
      <alignment horizontal="center" vertical="center"/>
    </xf>
    <xf numFmtId="0" fontId="24" fillId="0" borderId="5" xfId="0" applyFont="1" applyFill="1" applyBorder="1" applyAlignment="1">
      <alignment vertical="center" wrapText="1"/>
    </xf>
    <xf numFmtId="0" fontId="31" fillId="0" borderId="14" xfId="0" applyNumberFormat="1" applyFont="1" applyFill="1" applyBorder="1" applyAlignment="1" applyProtection="1">
      <alignment horizontal="center" vertical="center"/>
    </xf>
    <xf numFmtId="0" fontId="31" fillId="0" borderId="5" xfId="0" applyNumberFormat="1" applyFont="1" applyFill="1" applyBorder="1" applyAlignment="1" applyProtection="1">
      <alignment horizontal="center" vertical="center"/>
    </xf>
    <xf numFmtId="0" fontId="31" fillId="0" borderId="2" xfId="0" applyNumberFormat="1" applyFont="1" applyFill="1" applyBorder="1" applyAlignment="1" applyProtection="1">
      <alignment horizontal="center" vertical="center"/>
    </xf>
    <xf numFmtId="0" fontId="31" fillId="4" borderId="5" xfId="0" applyNumberFormat="1" applyFont="1" applyFill="1" applyBorder="1" applyAlignment="1" applyProtection="1">
      <alignment horizontal="center" vertical="center"/>
    </xf>
    <xf numFmtId="0" fontId="43" fillId="0" borderId="8" xfId="0" applyNumberFormat="1" applyFont="1" applyFill="1" applyBorder="1" applyAlignment="1" applyProtection="1">
      <alignment horizontal="center" vertical="center"/>
    </xf>
    <xf numFmtId="0" fontId="43" fillId="4" borderId="8" xfId="0" applyNumberFormat="1" applyFont="1" applyFill="1" applyBorder="1" applyAlignment="1" applyProtection="1">
      <alignment horizontal="center" vertical="center"/>
    </xf>
    <xf numFmtId="0" fontId="43" fillId="3" borderId="5" xfId="0" applyFont="1" applyFill="1" applyBorder="1" applyAlignment="1">
      <alignment vertical="center" wrapText="1"/>
    </xf>
    <xf numFmtId="0" fontId="43" fillId="3" borderId="7" xfId="0" applyFont="1" applyFill="1" applyBorder="1" applyAlignment="1">
      <alignment horizontal="justify" vertical="center" wrapText="1"/>
    </xf>
    <xf numFmtId="0" fontId="1" fillId="5" borderId="5" xfId="0" applyFont="1" applyFill="1" applyBorder="1" applyAlignment="1">
      <alignment vertical="center"/>
    </xf>
    <xf numFmtId="0" fontId="24" fillId="3" borderId="5" xfId="2" applyFont="1" applyFill="1" applyBorder="1" applyAlignment="1">
      <alignment vertical="center" wrapText="1"/>
    </xf>
    <xf numFmtId="0" fontId="2" fillId="0" borderId="7" xfId="2" applyFont="1" applyFill="1" applyBorder="1" applyAlignment="1">
      <alignment horizontal="justify" vertical="center" wrapText="1"/>
    </xf>
    <xf numFmtId="0" fontId="24" fillId="0" borderId="5" xfId="0" applyFont="1" applyFill="1" applyBorder="1" applyAlignment="1">
      <alignment horizontal="justify" vertical="center" wrapText="1"/>
    </xf>
    <xf numFmtId="0" fontId="2" fillId="0" borderId="7" xfId="0" applyFont="1" applyFill="1" applyBorder="1" applyAlignment="1">
      <alignment horizontal="justify" vertical="center" wrapText="1"/>
    </xf>
    <xf numFmtId="1" fontId="2" fillId="6" borderId="8" xfId="0" quotePrefix="1" applyNumberFormat="1" applyFont="1" applyFill="1" applyBorder="1" applyAlignment="1">
      <alignment horizontal="center" vertical="center" wrapText="1"/>
    </xf>
    <xf numFmtId="0" fontId="43" fillId="0" borderId="5" xfId="0" applyFont="1" applyFill="1" applyBorder="1" applyAlignment="1">
      <alignment horizontal="justify" vertical="center" wrapText="1"/>
    </xf>
    <xf numFmtId="1" fontId="2" fillId="0" borderId="8" xfId="0" quotePrefix="1" applyNumberFormat="1" applyFont="1" applyFill="1" applyBorder="1" applyAlignment="1">
      <alignment horizontal="center" vertical="center" wrapText="1"/>
    </xf>
    <xf numFmtId="1" fontId="2" fillId="2" borderId="8" xfId="0" quotePrefix="1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justify" vertical="center" wrapText="1"/>
    </xf>
    <xf numFmtId="0" fontId="31" fillId="0" borderId="15" xfId="0" quotePrefix="1" applyNumberFormat="1" applyFont="1" applyFill="1" applyBorder="1" applyAlignment="1" applyProtection="1">
      <alignment horizontal="center" vertical="center"/>
    </xf>
    <xf numFmtId="1" fontId="2" fillId="4" borderId="8" xfId="0" applyNumberFormat="1" applyFont="1" applyFill="1" applyBorder="1" applyAlignment="1">
      <alignment horizontal="center" vertical="center" wrapText="1"/>
    </xf>
    <xf numFmtId="1" fontId="24" fillId="0" borderId="9" xfId="1" applyNumberFormat="1" applyFont="1" applyFill="1" applyBorder="1" applyAlignment="1">
      <alignment horizontal="center" vertical="center" wrapText="1"/>
    </xf>
    <xf numFmtId="1" fontId="24" fillId="4" borderId="8" xfId="1" applyNumberFormat="1" applyFont="1" applyFill="1" applyBorder="1" applyAlignment="1">
      <alignment horizontal="center" vertical="center"/>
    </xf>
    <xf numFmtId="0" fontId="24" fillId="3" borderId="5" xfId="0" applyFont="1" applyFill="1" applyBorder="1" applyAlignment="1">
      <alignment vertical="center"/>
    </xf>
    <xf numFmtId="0" fontId="24" fillId="3" borderId="7" xfId="0" applyFont="1" applyFill="1" applyBorder="1" applyAlignment="1">
      <alignment horizontal="justify" vertical="center"/>
    </xf>
    <xf numFmtId="0" fontId="24" fillId="0" borderId="5" xfId="0" applyFont="1" applyBorder="1" applyAlignment="1">
      <alignment vertical="center"/>
    </xf>
    <xf numFmtId="0" fontId="24" fillId="0" borderId="7" xfId="0" applyFont="1" applyBorder="1" applyAlignment="1">
      <alignment horizontal="justify" vertical="center"/>
    </xf>
    <xf numFmtId="0" fontId="31" fillId="0" borderId="7" xfId="0" quotePrefix="1" applyNumberFormat="1" applyFont="1" applyFill="1" applyBorder="1" applyAlignment="1" applyProtection="1">
      <alignment horizontal="center" vertical="center"/>
    </xf>
    <xf numFmtId="0" fontId="1" fillId="5" borderId="11" xfId="0" applyFont="1" applyFill="1" applyBorder="1" applyAlignment="1">
      <alignment horizontal="justify" vertical="center" wrapText="1"/>
    </xf>
    <xf numFmtId="0" fontId="2" fillId="0" borderId="8" xfId="0" quotePrefix="1" applyFont="1" applyFill="1" applyBorder="1" applyAlignment="1" applyProtection="1">
      <alignment horizontal="center" vertical="center" wrapText="1"/>
    </xf>
    <xf numFmtId="0" fontId="43" fillId="0" borderId="7" xfId="0" applyFont="1" applyFill="1" applyBorder="1" applyAlignment="1" applyProtection="1">
      <alignment horizontal="justify" vertical="center" wrapText="1"/>
    </xf>
    <xf numFmtId="0" fontId="21" fillId="5" borderId="5" xfId="0" applyFont="1" applyFill="1" applyBorder="1" applyAlignment="1">
      <alignment vertical="center" wrapText="1"/>
    </xf>
    <xf numFmtId="0" fontId="21" fillId="5" borderId="6" xfId="0" applyFont="1" applyFill="1" applyBorder="1" applyAlignment="1">
      <alignment horizontal="justify" vertical="center" wrapText="1"/>
    </xf>
    <xf numFmtId="0" fontId="21" fillId="5" borderId="8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justify" vertical="center" wrapText="1"/>
    </xf>
    <xf numFmtId="0" fontId="24" fillId="0" borderId="5" xfId="3" applyFont="1" applyFill="1" applyBorder="1" applyAlignment="1">
      <alignment horizontal="left" vertical="center"/>
    </xf>
    <xf numFmtId="0" fontId="48" fillId="5" borderId="6" xfId="0" applyFont="1" applyFill="1" applyBorder="1" applyAlignment="1">
      <alignment horizontal="justify" vertical="center" wrapText="1"/>
    </xf>
    <xf numFmtId="0" fontId="48" fillId="5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43" fillId="0" borderId="5" xfId="0" applyFont="1" applyBorder="1" applyAlignment="1">
      <alignment horizontal="left" vertical="center"/>
    </xf>
    <xf numFmtId="0" fontId="43" fillId="0" borderId="7" xfId="0" applyFont="1" applyBorder="1" applyAlignment="1">
      <alignment horizontal="justify" vertical="center"/>
    </xf>
    <xf numFmtId="0" fontId="31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5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43" fillId="0" borderId="8" xfId="0" applyFont="1" applyBorder="1" applyAlignment="1">
      <alignment horizontal="center" vertical="center"/>
    </xf>
    <xf numFmtId="10" fontId="39" fillId="0" borderId="0" xfId="0" applyNumberFormat="1" applyFont="1" applyAlignment="1">
      <alignment vertical="center"/>
    </xf>
    <xf numFmtId="0" fontId="49" fillId="0" borderId="0" xfId="0" applyFont="1" applyAlignment="1">
      <alignment horizontal="right" vertical="center"/>
    </xf>
    <xf numFmtId="0" fontId="27" fillId="0" borderId="0" xfId="0" applyFont="1" applyAlignment="1">
      <alignment vertical="center"/>
    </xf>
    <xf numFmtId="0" fontId="45" fillId="0" borderId="0" xfId="0" applyFont="1" applyAlignment="1">
      <alignment horizontal="justify" vertical="center"/>
    </xf>
    <xf numFmtId="0" fontId="21" fillId="0" borderId="0" xfId="0" applyFont="1" applyAlignment="1">
      <alignment horizontal="center" vertical="center"/>
    </xf>
    <xf numFmtId="0" fontId="43" fillId="8" borderId="5" xfId="0" applyFont="1" applyFill="1" applyBorder="1" applyAlignment="1">
      <alignment horizontal="left" vertical="center"/>
    </xf>
    <xf numFmtId="0" fontId="43" fillId="8" borderId="6" xfId="0" applyFont="1" applyFill="1" applyBorder="1" applyAlignment="1">
      <alignment horizontal="justify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7" fillId="8" borderId="8" xfId="0" applyFont="1" applyFill="1" applyBorder="1" applyAlignment="1">
      <alignment vertical="center" wrapText="1"/>
    </xf>
    <xf numFmtId="0" fontId="43" fillId="8" borderId="5" xfId="0" applyFont="1" applyFill="1" applyBorder="1" applyAlignment="1">
      <alignment horizontal="left" vertical="center" wrapText="1"/>
    </xf>
    <xf numFmtId="0" fontId="43" fillId="8" borderId="7" xfId="0" applyFont="1" applyFill="1" applyBorder="1" applyAlignment="1">
      <alignment horizontal="justify" vertical="center" wrapText="1"/>
    </xf>
    <xf numFmtId="0" fontId="27" fillId="8" borderId="8" xfId="0" applyFont="1" applyFill="1" applyBorder="1" applyAlignment="1">
      <alignment horizontal="left" vertical="center" wrapText="1"/>
    </xf>
    <xf numFmtId="0" fontId="43" fillId="8" borderId="5" xfId="0" applyFont="1" applyFill="1" applyBorder="1" applyAlignment="1">
      <alignment horizontal="justify" vertical="center" wrapText="1"/>
    </xf>
    <xf numFmtId="0" fontId="2" fillId="8" borderId="7" xfId="0" applyFont="1" applyFill="1" applyBorder="1" applyAlignment="1">
      <alignment horizontal="justify" vertical="center" wrapText="1"/>
    </xf>
    <xf numFmtId="0" fontId="24" fillId="8" borderId="7" xfId="1" applyFont="1" applyFill="1" applyBorder="1" applyAlignment="1" applyProtection="1">
      <alignment horizontal="justify" vertical="center" wrapText="1"/>
    </xf>
    <xf numFmtId="0" fontId="27" fillId="8" borderId="8" xfId="0" applyFont="1" applyFill="1" applyBorder="1" applyAlignment="1" applyProtection="1">
      <alignment horizontal="left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8" xfId="0" quotePrefix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justify" vertical="center" wrapText="1"/>
    </xf>
    <xf numFmtId="0" fontId="39" fillId="4" borderId="11" xfId="0" applyFont="1" applyFill="1" applyBorder="1" applyAlignment="1">
      <alignment horizontal="justify" vertical="center" wrapText="1"/>
    </xf>
    <xf numFmtId="0" fontId="50" fillId="4" borderId="5" xfId="0" applyFont="1" applyFill="1" applyBorder="1" applyAlignment="1">
      <alignment horizontal="left" vertical="center"/>
    </xf>
    <xf numFmtId="0" fontId="39" fillId="4" borderId="6" xfId="0" applyFont="1" applyFill="1" applyBorder="1" applyAlignment="1">
      <alignment horizontal="justify" vertical="center" wrapText="1"/>
    </xf>
    <xf numFmtId="0" fontId="50" fillId="4" borderId="5" xfId="0" applyFont="1" applyFill="1" applyBorder="1" applyAlignment="1">
      <alignment vertical="center"/>
    </xf>
    <xf numFmtId="0" fontId="4" fillId="4" borderId="5" xfId="0" applyFont="1" applyFill="1" applyBorder="1" applyAlignment="1">
      <alignment vertical="center"/>
    </xf>
    <xf numFmtId="0" fontId="50" fillId="4" borderId="6" xfId="0" applyFont="1" applyFill="1" applyBorder="1" applyAlignment="1">
      <alignment horizontal="justify" vertical="center" wrapText="1"/>
    </xf>
    <xf numFmtId="0" fontId="39" fillId="4" borderId="7" xfId="0" applyFont="1" applyFill="1" applyBorder="1" applyAlignment="1">
      <alignment horizontal="justify" vertical="center" wrapText="1"/>
    </xf>
    <xf numFmtId="0" fontId="50" fillId="4" borderId="5" xfId="0" applyFont="1" applyFill="1" applyBorder="1" applyAlignment="1">
      <alignment horizontal="left" vertical="center" wrapText="1"/>
    </xf>
    <xf numFmtId="166" fontId="51" fillId="0" borderId="8" xfId="0" quotePrefix="1" applyNumberFormat="1" applyFont="1" applyBorder="1" applyAlignment="1">
      <alignment horizontal="center" vertical="center" wrapText="1"/>
    </xf>
    <xf numFmtId="166" fontId="51" fillId="0" borderId="8" xfId="0" quotePrefix="1" applyNumberFormat="1" applyFont="1" applyBorder="1" applyAlignment="1">
      <alignment horizontal="center" vertical="center" wrapText="1"/>
    </xf>
    <xf numFmtId="166" fontId="51" fillId="0" borderId="8" xfId="0" quotePrefix="1" applyNumberFormat="1" applyFont="1" applyFill="1" applyBorder="1" applyAlignment="1">
      <alignment horizontal="center" vertical="center" wrapText="1"/>
    </xf>
    <xf numFmtId="166" fontId="52" fillId="0" borderId="8" xfId="0" quotePrefix="1" applyNumberFormat="1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3"/>
    <cellStyle name="Normal_Sheet1" xfId="2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608739</xdr:colOff>
      <xdr:row>1</xdr:row>
      <xdr:rowOff>21853</xdr:rowOff>
    </xdr:from>
    <xdr:to>
      <xdr:col>1</xdr:col>
      <xdr:colOff>1376009</xdr:colOff>
      <xdr:row>1</xdr:row>
      <xdr:rowOff>21853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1180239" y="688603"/>
          <a:ext cx="76727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521794</xdr:colOff>
      <xdr:row>0</xdr:row>
      <xdr:rowOff>546851</xdr:rowOff>
    </xdr:from>
    <xdr:to>
      <xdr:col>10</xdr:col>
      <xdr:colOff>156883</xdr:colOff>
      <xdr:row>0</xdr:row>
      <xdr:rowOff>549088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5370019" y="546851"/>
          <a:ext cx="1778214" cy="223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608739</xdr:colOff>
      <xdr:row>1</xdr:row>
      <xdr:rowOff>21853</xdr:rowOff>
    </xdr:from>
    <xdr:to>
      <xdr:col>1</xdr:col>
      <xdr:colOff>1376009</xdr:colOff>
      <xdr:row>1</xdr:row>
      <xdr:rowOff>21853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1180239" y="694206"/>
          <a:ext cx="76727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521794</xdr:colOff>
      <xdr:row>0</xdr:row>
      <xdr:rowOff>546851</xdr:rowOff>
    </xdr:from>
    <xdr:to>
      <xdr:col>9</xdr:col>
      <xdr:colOff>156883</xdr:colOff>
      <xdr:row>0</xdr:row>
      <xdr:rowOff>549088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7996118" y="546851"/>
          <a:ext cx="2021941" cy="2237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1348326</xdr:colOff>
      <xdr:row>0</xdr:row>
      <xdr:rowOff>638175</xdr:rowOff>
    </xdr:from>
    <xdr:to>
      <xdr:col>2</xdr:col>
      <xdr:colOff>681243</xdr:colOff>
      <xdr:row>0</xdr:row>
      <xdr:rowOff>638175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1919826" y="638175"/>
          <a:ext cx="76166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1348326</xdr:colOff>
      <xdr:row>0</xdr:row>
      <xdr:rowOff>638175</xdr:rowOff>
    </xdr:from>
    <xdr:to>
      <xdr:col>2</xdr:col>
      <xdr:colOff>681243</xdr:colOff>
      <xdr:row>0</xdr:row>
      <xdr:rowOff>638175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1919826" y="638175"/>
          <a:ext cx="76166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1348326</xdr:colOff>
      <xdr:row>0</xdr:row>
      <xdr:rowOff>638175</xdr:rowOff>
    </xdr:from>
    <xdr:to>
      <xdr:col>2</xdr:col>
      <xdr:colOff>681243</xdr:colOff>
      <xdr:row>0</xdr:row>
      <xdr:rowOff>638175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1919826" y="638175"/>
          <a:ext cx="76166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1348326</xdr:colOff>
      <xdr:row>0</xdr:row>
      <xdr:rowOff>638175</xdr:rowOff>
    </xdr:from>
    <xdr:to>
      <xdr:col>2</xdr:col>
      <xdr:colOff>681243</xdr:colOff>
      <xdr:row>0</xdr:row>
      <xdr:rowOff>638175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1919826" y="638175"/>
          <a:ext cx="76166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833318</xdr:colOff>
      <xdr:row>0</xdr:row>
      <xdr:rowOff>550769</xdr:rowOff>
    </xdr:from>
    <xdr:to>
      <xdr:col>5</xdr:col>
      <xdr:colOff>886386</xdr:colOff>
      <xdr:row>0</xdr:row>
      <xdr:rowOff>550771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 flipV="1">
          <a:off x="3547943" y="550769"/>
          <a:ext cx="1881868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527957</xdr:colOff>
      <xdr:row>0</xdr:row>
      <xdr:rowOff>657225</xdr:rowOff>
    </xdr:from>
    <xdr:to>
      <xdr:col>1</xdr:col>
      <xdr:colOff>1219200</xdr:colOff>
      <xdr:row>0</xdr:row>
      <xdr:rowOff>657225</xdr:rowOff>
    </xdr:to>
    <xdr:cxnSp macro="">
      <xdr:nvCxnSpPr>
        <xdr:cNvPr id="5" name="Straight Connector 4">
          <a:extLst>
            <a:ext uri="{FF2B5EF4-FFF2-40B4-BE49-F238E27FC236}"/>
          </a:extLst>
        </xdr:cNvPr>
        <xdr:cNvCxnSpPr/>
      </xdr:nvCxnSpPr>
      <xdr:spPr>
        <a:xfrm>
          <a:off x="994682" y="657225"/>
          <a:ext cx="69124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359"/>
  <sheetViews>
    <sheetView topLeftCell="A342" zoomScale="85" zoomScaleNormal="85" workbookViewId="0">
      <selection activeCell="E339" sqref="E339:E356"/>
    </sheetView>
  </sheetViews>
  <sheetFormatPr defaultRowHeight="15.75" x14ac:dyDescent="0.25"/>
  <cols>
    <col min="1" max="1" width="8.5703125" style="229" customWidth="1"/>
    <col min="2" max="2" width="36.42578125" style="231" customWidth="1"/>
    <col min="3" max="3" width="19.28515625" style="232" customWidth="1"/>
    <col min="4" max="4" width="18.28515625" style="229" customWidth="1"/>
    <col min="5" max="5" width="17.140625" style="229" customWidth="1"/>
    <col min="6" max="6" width="10.5703125" style="230" customWidth="1"/>
    <col min="7" max="7" width="10.5703125" style="229" customWidth="1"/>
    <col min="8" max="8" width="10.140625" style="229" customWidth="1"/>
    <col min="9" max="9" width="11.42578125" style="229" customWidth="1"/>
    <col min="10" max="10" width="14" style="229" customWidth="1"/>
    <col min="11" max="11" width="25.5703125" style="309" customWidth="1"/>
    <col min="12" max="227" width="9.140625" style="229"/>
    <col min="228" max="228" width="8.5703125" style="229" customWidth="1"/>
    <col min="229" max="229" width="21.42578125" style="229" customWidth="1"/>
    <col min="230" max="230" width="12.42578125" style="229" customWidth="1"/>
    <col min="231" max="231" width="0" style="229" hidden="1" customWidth="1"/>
    <col min="232" max="232" width="13.85546875" style="229" customWidth="1"/>
    <col min="233" max="236" width="9.140625" style="229" customWidth="1"/>
    <col min="237" max="237" width="11.7109375" style="229" customWidth="1"/>
    <col min="238" max="238" width="10.5703125" style="229" customWidth="1"/>
    <col min="239" max="239" width="10.28515625" style="229" customWidth="1"/>
    <col min="240" max="240" width="10.85546875" style="229" customWidth="1"/>
    <col min="241" max="241" width="11.140625" style="229" customWidth="1"/>
    <col min="242" max="242" width="12.5703125" style="229" customWidth="1"/>
    <col min="243" max="243" width="18.28515625" style="229" customWidth="1"/>
    <col min="244" max="244" width="18.42578125" style="229" customWidth="1"/>
    <col min="245" max="245" width="7.140625" style="229" customWidth="1"/>
    <col min="246" max="246" width="10.42578125" style="229" customWidth="1"/>
    <col min="247" max="247" width="7.140625" style="229" customWidth="1"/>
    <col min="248" max="248" width="9.140625" style="229" customWidth="1"/>
    <col min="249" max="249" width="7.28515625" style="229" customWidth="1"/>
    <col min="250" max="250" width="9.140625" style="229" customWidth="1"/>
    <col min="251" max="251" width="6.85546875" style="229" customWidth="1"/>
    <col min="252" max="252" width="10.28515625" style="229" customWidth="1"/>
    <col min="253" max="254" width="9.140625" style="229" customWidth="1"/>
    <col min="255" max="255" width="7.140625" style="229" customWidth="1"/>
    <col min="256" max="256" width="10.42578125" style="229" customWidth="1"/>
    <col min="257" max="257" width="7.140625" style="229" customWidth="1"/>
    <col min="258" max="258" width="9.140625" style="229"/>
    <col min="259" max="259" width="7.28515625" style="229" customWidth="1"/>
    <col min="260" max="260" width="9.140625" style="229"/>
    <col min="261" max="261" width="6.85546875" style="229" customWidth="1"/>
    <col min="262" max="262" width="10.28515625" style="229" customWidth="1"/>
    <col min="263" max="483" width="9.140625" style="229"/>
    <col min="484" max="484" width="8.5703125" style="229" customWidth="1"/>
    <col min="485" max="485" width="21.42578125" style="229" customWidth="1"/>
    <col min="486" max="486" width="12.42578125" style="229" customWidth="1"/>
    <col min="487" max="487" width="0" style="229" hidden="1" customWidth="1"/>
    <col min="488" max="488" width="13.85546875" style="229" customWidth="1"/>
    <col min="489" max="492" width="9.140625" style="229" customWidth="1"/>
    <col min="493" max="493" width="11.7109375" style="229" customWidth="1"/>
    <col min="494" max="494" width="10.5703125" style="229" customWidth="1"/>
    <col min="495" max="495" width="10.28515625" style="229" customWidth="1"/>
    <col min="496" max="496" width="10.85546875" style="229" customWidth="1"/>
    <col min="497" max="497" width="11.140625" style="229" customWidth="1"/>
    <col min="498" max="498" width="12.5703125" style="229" customWidth="1"/>
    <col min="499" max="499" width="18.28515625" style="229" customWidth="1"/>
    <col min="500" max="500" width="18.42578125" style="229" customWidth="1"/>
    <col min="501" max="501" width="7.140625" style="229" customWidth="1"/>
    <col min="502" max="502" width="10.42578125" style="229" customWidth="1"/>
    <col min="503" max="503" width="7.140625" style="229" customWidth="1"/>
    <col min="504" max="504" width="9.140625" style="229" customWidth="1"/>
    <col min="505" max="505" width="7.28515625" style="229" customWidth="1"/>
    <col min="506" max="506" width="9.140625" style="229" customWidth="1"/>
    <col min="507" max="507" width="6.85546875" style="229" customWidth="1"/>
    <col min="508" max="508" width="10.28515625" style="229" customWidth="1"/>
    <col min="509" max="510" width="9.140625" style="229" customWidth="1"/>
    <col min="511" max="511" width="7.140625" style="229" customWidth="1"/>
    <col min="512" max="512" width="10.42578125" style="229" customWidth="1"/>
    <col min="513" max="513" width="7.140625" style="229" customWidth="1"/>
    <col min="514" max="514" width="9.140625" style="229"/>
    <col min="515" max="515" width="7.28515625" style="229" customWidth="1"/>
    <col min="516" max="516" width="9.140625" style="229"/>
    <col min="517" max="517" width="6.85546875" style="229" customWidth="1"/>
    <col min="518" max="518" width="10.28515625" style="229" customWidth="1"/>
    <col min="519" max="739" width="9.140625" style="229"/>
    <col min="740" max="740" width="8.5703125" style="229" customWidth="1"/>
    <col min="741" max="741" width="21.42578125" style="229" customWidth="1"/>
    <col min="742" max="742" width="12.42578125" style="229" customWidth="1"/>
    <col min="743" max="743" width="0" style="229" hidden="1" customWidth="1"/>
    <col min="744" max="744" width="13.85546875" style="229" customWidth="1"/>
    <col min="745" max="748" width="9.140625" style="229" customWidth="1"/>
    <col min="749" max="749" width="11.7109375" style="229" customWidth="1"/>
    <col min="750" max="750" width="10.5703125" style="229" customWidth="1"/>
    <col min="751" max="751" width="10.28515625" style="229" customWidth="1"/>
    <col min="752" max="752" width="10.85546875" style="229" customWidth="1"/>
    <col min="753" max="753" width="11.140625" style="229" customWidth="1"/>
    <col min="754" max="754" width="12.5703125" style="229" customWidth="1"/>
    <col min="755" max="755" width="18.28515625" style="229" customWidth="1"/>
    <col min="756" max="756" width="18.42578125" style="229" customWidth="1"/>
    <col min="757" max="757" width="7.140625" style="229" customWidth="1"/>
    <col min="758" max="758" width="10.42578125" style="229" customWidth="1"/>
    <col min="759" max="759" width="7.140625" style="229" customWidth="1"/>
    <col min="760" max="760" width="9.140625" style="229" customWidth="1"/>
    <col min="761" max="761" width="7.28515625" style="229" customWidth="1"/>
    <col min="762" max="762" width="9.140625" style="229" customWidth="1"/>
    <col min="763" max="763" width="6.85546875" style="229" customWidth="1"/>
    <col min="764" max="764" width="10.28515625" style="229" customWidth="1"/>
    <col min="765" max="766" width="9.140625" style="229" customWidth="1"/>
    <col min="767" max="767" width="7.140625" style="229" customWidth="1"/>
    <col min="768" max="768" width="10.42578125" style="229" customWidth="1"/>
    <col min="769" max="769" width="7.140625" style="229" customWidth="1"/>
    <col min="770" max="770" width="9.140625" style="229"/>
    <col min="771" max="771" width="7.28515625" style="229" customWidth="1"/>
    <col min="772" max="772" width="9.140625" style="229"/>
    <col min="773" max="773" width="6.85546875" style="229" customWidth="1"/>
    <col min="774" max="774" width="10.28515625" style="229" customWidth="1"/>
    <col min="775" max="995" width="9.140625" style="229"/>
    <col min="996" max="996" width="8.5703125" style="229" customWidth="1"/>
    <col min="997" max="997" width="21.42578125" style="229" customWidth="1"/>
    <col min="998" max="998" width="12.42578125" style="229" customWidth="1"/>
    <col min="999" max="999" width="0" style="229" hidden="1" customWidth="1"/>
    <col min="1000" max="1000" width="13.85546875" style="229" customWidth="1"/>
    <col min="1001" max="1004" width="9.140625" style="229" customWidth="1"/>
    <col min="1005" max="1005" width="11.7109375" style="229" customWidth="1"/>
    <col min="1006" max="1006" width="10.5703125" style="229" customWidth="1"/>
    <col min="1007" max="1007" width="10.28515625" style="229" customWidth="1"/>
    <col min="1008" max="1008" width="10.85546875" style="229" customWidth="1"/>
    <col min="1009" max="1009" width="11.140625" style="229" customWidth="1"/>
    <col min="1010" max="1010" width="12.5703125" style="229" customWidth="1"/>
    <col min="1011" max="1011" width="18.28515625" style="229" customWidth="1"/>
    <col min="1012" max="1012" width="18.42578125" style="229" customWidth="1"/>
    <col min="1013" max="1013" width="7.140625" style="229" customWidth="1"/>
    <col min="1014" max="1014" width="10.42578125" style="229" customWidth="1"/>
    <col min="1015" max="1015" width="7.140625" style="229" customWidth="1"/>
    <col min="1016" max="1016" width="9.140625" style="229" customWidth="1"/>
    <col min="1017" max="1017" width="7.28515625" style="229" customWidth="1"/>
    <col min="1018" max="1018" width="9.140625" style="229" customWidth="1"/>
    <col min="1019" max="1019" width="6.85546875" style="229" customWidth="1"/>
    <col min="1020" max="1020" width="10.28515625" style="229" customWidth="1"/>
    <col min="1021" max="1022" width="9.140625" style="229" customWidth="1"/>
    <col min="1023" max="1023" width="7.140625" style="229" customWidth="1"/>
    <col min="1024" max="1024" width="10.42578125" style="229" customWidth="1"/>
    <col min="1025" max="1025" width="7.140625" style="229" customWidth="1"/>
    <col min="1026" max="1026" width="9.140625" style="229"/>
    <col min="1027" max="1027" width="7.28515625" style="229" customWidth="1"/>
    <col min="1028" max="1028" width="9.140625" style="229"/>
    <col min="1029" max="1029" width="6.85546875" style="229" customWidth="1"/>
    <col min="1030" max="1030" width="10.28515625" style="229" customWidth="1"/>
    <col min="1031" max="1251" width="9.140625" style="229"/>
    <col min="1252" max="1252" width="8.5703125" style="229" customWidth="1"/>
    <col min="1253" max="1253" width="21.42578125" style="229" customWidth="1"/>
    <col min="1254" max="1254" width="12.42578125" style="229" customWidth="1"/>
    <col min="1255" max="1255" width="0" style="229" hidden="1" customWidth="1"/>
    <col min="1256" max="1256" width="13.85546875" style="229" customWidth="1"/>
    <col min="1257" max="1260" width="9.140625" style="229" customWidth="1"/>
    <col min="1261" max="1261" width="11.7109375" style="229" customWidth="1"/>
    <col min="1262" max="1262" width="10.5703125" style="229" customWidth="1"/>
    <col min="1263" max="1263" width="10.28515625" style="229" customWidth="1"/>
    <col min="1264" max="1264" width="10.85546875" style="229" customWidth="1"/>
    <col min="1265" max="1265" width="11.140625" style="229" customWidth="1"/>
    <col min="1266" max="1266" width="12.5703125" style="229" customWidth="1"/>
    <col min="1267" max="1267" width="18.28515625" style="229" customWidth="1"/>
    <col min="1268" max="1268" width="18.42578125" style="229" customWidth="1"/>
    <col min="1269" max="1269" width="7.140625" style="229" customWidth="1"/>
    <col min="1270" max="1270" width="10.42578125" style="229" customWidth="1"/>
    <col min="1271" max="1271" width="7.140625" style="229" customWidth="1"/>
    <col min="1272" max="1272" width="9.140625" style="229" customWidth="1"/>
    <col min="1273" max="1273" width="7.28515625" style="229" customWidth="1"/>
    <col min="1274" max="1274" width="9.140625" style="229" customWidth="1"/>
    <col min="1275" max="1275" width="6.85546875" style="229" customWidth="1"/>
    <col min="1276" max="1276" width="10.28515625" style="229" customWidth="1"/>
    <col min="1277" max="1278" width="9.140625" style="229" customWidth="1"/>
    <col min="1279" max="1279" width="7.140625" style="229" customWidth="1"/>
    <col min="1280" max="1280" width="10.42578125" style="229" customWidth="1"/>
    <col min="1281" max="1281" width="7.140625" style="229" customWidth="1"/>
    <col min="1282" max="1282" width="9.140625" style="229"/>
    <col min="1283" max="1283" width="7.28515625" style="229" customWidth="1"/>
    <col min="1284" max="1284" width="9.140625" style="229"/>
    <col min="1285" max="1285" width="6.85546875" style="229" customWidth="1"/>
    <col min="1286" max="1286" width="10.28515625" style="229" customWidth="1"/>
    <col min="1287" max="1507" width="9.140625" style="229"/>
    <col min="1508" max="1508" width="8.5703125" style="229" customWidth="1"/>
    <col min="1509" max="1509" width="21.42578125" style="229" customWidth="1"/>
    <col min="1510" max="1510" width="12.42578125" style="229" customWidth="1"/>
    <col min="1511" max="1511" width="0" style="229" hidden="1" customWidth="1"/>
    <col min="1512" max="1512" width="13.85546875" style="229" customWidth="1"/>
    <col min="1513" max="1516" width="9.140625" style="229" customWidth="1"/>
    <col min="1517" max="1517" width="11.7109375" style="229" customWidth="1"/>
    <col min="1518" max="1518" width="10.5703125" style="229" customWidth="1"/>
    <col min="1519" max="1519" width="10.28515625" style="229" customWidth="1"/>
    <col min="1520" max="1520" width="10.85546875" style="229" customWidth="1"/>
    <col min="1521" max="1521" width="11.140625" style="229" customWidth="1"/>
    <col min="1522" max="1522" width="12.5703125" style="229" customWidth="1"/>
    <col min="1523" max="1523" width="18.28515625" style="229" customWidth="1"/>
    <col min="1524" max="1524" width="18.42578125" style="229" customWidth="1"/>
    <col min="1525" max="1525" width="7.140625" style="229" customWidth="1"/>
    <col min="1526" max="1526" width="10.42578125" style="229" customWidth="1"/>
    <col min="1527" max="1527" width="7.140625" style="229" customWidth="1"/>
    <col min="1528" max="1528" width="9.140625" style="229" customWidth="1"/>
    <col min="1529" max="1529" width="7.28515625" style="229" customWidth="1"/>
    <col min="1530" max="1530" width="9.140625" style="229" customWidth="1"/>
    <col min="1531" max="1531" width="6.85546875" style="229" customWidth="1"/>
    <col min="1532" max="1532" width="10.28515625" style="229" customWidth="1"/>
    <col min="1533" max="1534" width="9.140625" style="229" customWidth="1"/>
    <col min="1535" max="1535" width="7.140625" style="229" customWidth="1"/>
    <col min="1536" max="1536" width="10.42578125" style="229" customWidth="1"/>
    <col min="1537" max="1537" width="7.140625" style="229" customWidth="1"/>
    <col min="1538" max="1538" width="9.140625" style="229"/>
    <col min="1539" max="1539" width="7.28515625" style="229" customWidth="1"/>
    <col min="1540" max="1540" width="9.140625" style="229"/>
    <col min="1541" max="1541" width="6.85546875" style="229" customWidth="1"/>
    <col min="1542" max="1542" width="10.28515625" style="229" customWidth="1"/>
    <col min="1543" max="1763" width="9.140625" style="229"/>
    <col min="1764" max="1764" width="8.5703125" style="229" customWidth="1"/>
    <col min="1765" max="1765" width="21.42578125" style="229" customWidth="1"/>
    <col min="1766" max="1766" width="12.42578125" style="229" customWidth="1"/>
    <col min="1767" max="1767" width="0" style="229" hidden="1" customWidth="1"/>
    <col min="1768" max="1768" width="13.85546875" style="229" customWidth="1"/>
    <col min="1769" max="1772" width="9.140625" style="229" customWidth="1"/>
    <col min="1773" max="1773" width="11.7109375" style="229" customWidth="1"/>
    <col min="1774" max="1774" width="10.5703125" style="229" customWidth="1"/>
    <col min="1775" max="1775" width="10.28515625" style="229" customWidth="1"/>
    <col min="1776" max="1776" width="10.85546875" style="229" customWidth="1"/>
    <col min="1777" max="1777" width="11.140625" style="229" customWidth="1"/>
    <col min="1778" max="1778" width="12.5703125" style="229" customWidth="1"/>
    <col min="1779" max="1779" width="18.28515625" style="229" customWidth="1"/>
    <col min="1780" max="1780" width="18.42578125" style="229" customWidth="1"/>
    <col min="1781" max="1781" width="7.140625" style="229" customWidth="1"/>
    <col min="1782" max="1782" width="10.42578125" style="229" customWidth="1"/>
    <col min="1783" max="1783" width="7.140625" style="229" customWidth="1"/>
    <col min="1784" max="1784" width="9.140625" style="229" customWidth="1"/>
    <col min="1785" max="1785" width="7.28515625" style="229" customWidth="1"/>
    <col min="1786" max="1786" width="9.140625" style="229" customWidth="1"/>
    <col min="1787" max="1787" width="6.85546875" style="229" customWidth="1"/>
    <col min="1788" max="1788" width="10.28515625" style="229" customWidth="1"/>
    <col min="1789" max="1790" width="9.140625" style="229" customWidth="1"/>
    <col min="1791" max="1791" width="7.140625" style="229" customWidth="1"/>
    <col min="1792" max="1792" width="10.42578125" style="229" customWidth="1"/>
    <col min="1793" max="1793" width="7.140625" style="229" customWidth="1"/>
    <col min="1794" max="1794" width="9.140625" style="229"/>
    <col min="1795" max="1795" width="7.28515625" style="229" customWidth="1"/>
    <col min="1796" max="1796" width="9.140625" style="229"/>
    <col min="1797" max="1797" width="6.85546875" style="229" customWidth="1"/>
    <col min="1798" max="1798" width="10.28515625" style="229" customWidth="1"/>
    <col min="1799" max="2019" width="9.140625" style="229"/>
    <col min="2020" max="2020" width="8.5703125" style="229" customWidth="1"/>
    <col min="2021" max="2021" width="21.42578125" style="229" customWidth="1"/>
    <col min="2022" max="2022" width="12.42578125" style="229" customWidth="1"/>
    <col min="2023" max="2023" width="0" style="229" hidden="1" customWidth="1"/>
    <col min="2024" max="2024" width="13.85546875" style="229" customWidth="1"/>
    <col min="2025" max="2028" width="9.140625" style="229" customWidth="1"/>
    <col min="2029" max="2029" width="11.7109375" style="229" customWidth="1"/>
    <col min="2030" max="2030" width="10.5703125" style="229" customWidth="1"/>
    <col min="2031" max="2031" width="10.28515625" style="229" customWidth="1"/>
    <col min="2032" max="2032" width="10.85546875" style="229" customWidth="1"/>
    <col min="2033" max="2033" width="11.140625" style="229" customWidth="1"/>
    <col min="2034" max="2034" width="12.5703125" style="229" customWidth="1"/>
    <col min="2035" max="2035" width="18.28515625" style="229" customWidth="1"/>
    <col min="2036" max="2036" width="18.42578125" style="229" customWidth="1"/>
    <col min="2037" max="2037" width="7.140625" style="229" customWidth="1"/>
    <col min="2038" max="2038" width="10.42578125" style="229" customWidth="1"/>
    <col min="2039" max="2039" width="7.140625" style="229" customWidth="1"/>
    <col min="2040" max="2040" width="9.140625" style="229" customWidth="1"/>
    <col min="2041" max="2041" width="7.28515625" style="229" customWidth="1"/>
    <col min="2042" max="2042" width="9.140625" style="229" customWidth="1"/>
    <col min="2043" max="2043" width="6.85546875" style="229" customWidth="1"/>
    <col min="2044" max="2044" width="10.28515625" style="229" customWidth="1"/>
    <col min="2045" max="2046" width="9.140625" style="229" customWidth="1"/>
    <col min="2047" max="2047" width="7.140625" style="229" customWidth="1"/>
    <col min="2048" max="2048" width="10.42578125" style="229" customWidth="1"/>
    <col min="2049" max="2049" width="7.140625" style="229" customWidth="1"/>
    <col min="2050" max="2050" width="9.140625" style="229"/>
    <col min="2051" max="2051" width="7.28515625" style="229" customWidth="1"/>
    <col min="2052" max="2052" width="9.140625" style="229"/>
    <col min="2053" max="2053" width="6.85546875" style="229" customWidth="1"/>
    <col min="2054" max="2054" width="10.28515625" style="229" customWidth="1"/>
    <col min="2055" max="2275" width="9.140625" style="229"/>
    <col min="2276" max="2276" width="8.5703125" style="229" customWidth="1"/>
    <col min="2277" max="2277" width="21.42578125" style="229" customWidth="1"/>
    <col min="2278" max="2278" width="12.42578125" style="229" customWidth="1"/>
    <col min="2279" max="2279" width="0" style="229" hidden="1" customWidth="1"/>
    <col min="2280" max="2280" width="13.85546875" style="229" customWidth="1"/>
    <col min="2281" max="2284" width="9.140625" style="229" customWidth="1"/>
    <col min="2285" max="2285" width="11.7109375" style="229" customWidth="1"/>
    <col min="2286" max="2286" width="10.5703125" style="229" customWidth="1"/>
    <col min="2287" max="2287" width="10.28515625" style="229" customWidth="1"/>
    <col min="2288" max="2288" width="10.85546875" style="229" customWidth="1"/>
    <col min="2289" max="2289" width="11.140625" style="229" customWidth="1"/>
    <col min="2290" max="2290" width="12.5703125" style="229" customWidth="1"/>
    <col min="2291" max="2291" width="18.28515625" style="229" customWidth="1"/>
    <col min="2292" max="2292" width="18.42578125" style="229" customWidth="1"/>
    <col min="2293" max="2293" width="7.140625" style="229" customWidth="1"/>
    <col min="2294" max="2294" width="10.42578125" style="229" customWidth="1"/>
    <col min="2295" max="2295" width="7.140625" style="229" customWidth="1"/>
    <col min="2296" max="2296" width="9.140625" style="229" customWidth="1"/>
    <col min="2297" max="2297" width="7.28515625" style="229" customWidth="1"/>
    <col min="2298" max="2298" width="9.140625" style="229" customWidth="1"/>
    <col min="2299" max="2299" width="6.85546875" style="229" customWidth="1"/>
    <col min="2300" max="2300" width="10.28515625" style="229" customWidth="1"/>
    <col min="2301" max="2302" width="9.140625" style="229" customWidth="1"/>
    <col min="2303" max="2303" width="7.140625" style="229" customWidth="1"/>
    <col min="2304" max="2304" width="10.42578125" style="229" customWidth="1"/>
    <col min="2305" max="2305" width="7.140625" style="229" customWidth="1"/>
    <col min="2306" max="2306" width="9.140625" style="229"/>
    <col min="2307" max="2307" width="7.28515625" style="229" customWidth="1"/>
    <col min="2308" max="2308" width="9.140625" style="229"/>
    <col min="2309" max="2309" width="6.85546875" style="229" customWidth="1"/>
    <col min="2310" max="2310" width="10.28515625" style="229" customWidth="1"/>
    <col min="2311" max="2531" width="9.140625" style="229"/>
    <col min="2532" max="2532" width="8.5703125" style="229" customWidth="1"/>
    <col min="2533" max="2533" width="21.42578125" style="229" customWidth="1"/>
    <col min="2534" max="2534" width="12.42578125" style="229" customWidth="1"/>
    <col min="2535" max="2535" width="0" style="229" hidden="1" customWidth="1"/>
    <col min="2536" max="2536" width="13.85546875" style="229" customWidth="1"/>
    <col min="2537" max="2540" width="9.140625" style="229" customWidth="1"/>
    <col min="2541" max="2541" width="11.7109375" style="229" customWidth="1"/>
    <col min="2542" max="2542" width="10.5703125" style="229" customWidth="1"/>
    <col min="2543" max="2543" width="10.28515625" style="229" customWidth="1"/>
    <col min="2544" max="2544" width="10.85546875" style="229" customWidth="1"/>
    <col min="2545" max="2545" width="11.140625" style="229" customWidth="1"/>
    <col min="2546" max="2546" width="12.5703125" style="229" customWidth="1"/>
    <col min="2547" max="2547" width="18.28515625" style="229" customWidth="1"/>
    <col min="2548" max="2548" width="18.42578125" style="229" customWidth="1"/>
    <col min="2549" max="2549" width="7.140625" style="229" customWidth="1"/>
    <col min="2550" max="2550" width="10.42578125" style="229" customWidth="1"/>
    <col min="2551" max="2551" width="7.140625" style="229" customWidth="1"/>
    <col min="2552" max="2552" width="9.140625" style="229" customWidth="1"/>
    <col min="2553" max="2553" width="7.28515625" style="229" customWidth="1"/>
    <col min="2554" max="2554" width="9.140625" style="229" customWidth="1"/>
    <col min="2555" max="2555" width="6.85546875" style="229" customWidth="1"/>
    <col min="2556" max="2556" width="10.28515625" style="229" customWidth="1"/>
    <col min="2557" max="2558" width="9.140625" style="229" customWidth="1"/>
    <col min="2559" max="2559" width="7.140625" style="229" customWidth="1"/>
    <col min="2560" max="2560" width="10.42578125" style="229" customWidth="1"/>
    <col min="2561" max="2561" width="7.140625" style="229" customWidth="1"/>
    <col min="2562" max="2562" width="9.140625" style="229"/>
    <col min="2563" max="2563" width="7.28515625" style="229" customWidth="1"/>
    <col min="2564" max="2564" width="9.140625" style="229"/>
    <col min="2565" max="2565" width="6.85546875" style="229" customWidth="1"/>
    <col min="2566" max="2566" width="10.28515625" style="229" customWidth="1"/>
    <col min="2567" max="2787" width="9.140625" style="229"/>
    <col min="2788" max="2788" width="8.5703125" style="229" customWidth="1"/>
    <col min="2789" max="2789" width="21.42578125" style="229" customWidth="1"/>
    <col min="2790" max="2790" width="12.42578125" style="229" customWidth="1"/>
    <col min="2791" max="2791" width="0" style="229" hidden="1" customWidth="1"/>
    <col min="2792" max="2792" width="13.85546875" style="229" customWidth="1"/>
    <col min="2793" max="2796" width="9.140625" style="229" customWidth="1"/>
    <col min="2797" max="2797" width="11.7109375" style="229" customWidth="1"/>
    <col min="2798" max="2798" width="10.5703125" style="229" customWidth="1"/>
    <col min="2799" max="2799" width="10.28515625" style="229" customWidth="1"/>
    <col min="2800" max="2800" width="10.85546875" style="229" customWidth="1"/>
    <col min="2801" max="2801" width="11.140625" style="229" customWidth="1"/>
    <col min="2802" max="2802" width="12.5703125" style="229" customWidth="1"/>
    <col min="2803" max="2803" width="18.28515625" style="229" customWidth="1"/>
    <col min="2804" max="2804" width="18.42578125" style="229" customWidth="1"/>
    <col min="2805" max="2805" width="7.140625" style="229" customWidth="1"/>
    <col min="2806" max="2806" width="10.42578125" style="229" customWidth="1"/>
    <col min="2807" max="2807" width="7.140625" style="229" customWidth="1"/>
    <col min="2808" max="2808" width="9.140625" style="229" customWidth="1"/>
    <col min="2809" max="2809" width="7.28515625" style="229" customWidth="1"/>
    <col min="2810" max="2810" width="9.140625" style="229" customWidth="1"/>
    <col min="2811" max="2811" width="6.85546875" style="229" customWidth="1"/>
    <col min="2812" max="2812" width="10.28515625" style="229" customWidth="1"/>
    <col min="2813" max="2814" width="9.140625" style="229" customWidth="1"/>
    <col min="2815" max="2815" width="7.140625" style="229" customWidth="1"/>
    <col min="2816" max="2816" width="10.42578125" style="229" customWidth="1"/>
    <col min="2817" max="2817" width="7.140625" style="229" customWidth="1"/>
    <col min="2818" max="2818" width="9.140625" style="229"/>
    <col min="2819" max="2819" width="7.28515625" style="229" customWidth="1"/>
    <col min="2820" max="2820" width="9.140625" style="229"/>
    <col min="2821" max="2821" width="6.85546875" style="229" customWidth="1"/>
    <col min="2822" max="2822" width="10.28515625" style="229" customWidth="1"/>
    <col min="2823" max="3043" width="9.140625" style="229"/>
    <col min="3044" max="3044" width="8.5703125" style="229" customWidth="1"/>
    <col min="3045" max="3045" width="21.42578125" style="229" customWidth="1"/>
    <col min="3046" max="3046" width="12.42578125" style="229" customWidth="1"/>
    <col min="3047" max="3047" width="0" style="229" hidden="1" customWidth="1"/>
    <col min="3048" max="3048" width="13.85546875" style="229" customWidth="1"/>
    <col min="3049" max="3052" width="9.140625" style="229" customWidth="1"/>
    <col min="3053" max="3053" width="11.7109375" style="229" customWidth="1"/>
    <col min="3054" max="3054" width="10.5703125" style="229" customWidth="1"/>
    <col min="3055" max="3055" width="10.28515625" style="229" customWidth="1"/>
    <col min="3056" max="3056" width="10.85546875" style="229" customWidth="1"/>
    <col min="3057" max="3057" width="11.140625" style="229" customWidth="1"/>
    <col min="3058" max="3058" width="12.5703125" style="229" customWidth="1"/>
    <col min="3059" max="3059" width="18.28515625" style="229" customWidth="1"/>
    <col min="3060" max="3060" width="18.42578125" style="229" customWidth="1"/>
    <col min="3061" max="3061" width="7.140625" style="229" customWidth="1"/>
    <col min="3062" max="3062" width="10.42578125" style="229" customWidth="1"/>
    <col min="3063" max="3063" width="7.140625" style="229" customWidth="1"/>
    <col min="3064" max="3064" width="9.140625" style="229" customWidth="1"/>
    <col min="3065" max="3065" width="7.28515625" style="229" customWidth="1"/>
    <col min="3066" max="3066" width="9.140625" style="229" customWidth="1"/>
    <col min="3067" max="3067" width="6.85546875" style="229" customWidth="1"/>
    <col min="3068" max="3068" width="10.28515625" style="229" customWidth="1"/>
    <col min="3069" max="3070" width="9.140625" style="229" customWidth="1"/>
    <col min="3071" max="3071" width="7.140625" style="229" customWidth="1"/>
    <col min="3072" max="3072" width="10.42578125" style="229" customWidth="1"/>
    <col min="3073" max="3073" width="7.140625" style="229" customWidth="1"/>
    <col min="3074" max="3074" width="9.140625" style="229"/>
    <col min="3075" max="3075" width="7.28515625" style="229" customWidth="1"/>
    <col min="3076" max="3076" width="9.140625" style="229"/>
    <col min="3077" max="3077" width="6.85546875" style="229" customWidth="1"/>
    <col min="3078" max="3078" width="10.28515625" style="229" customWidth="1"/>
    <col min="3079" max="3299" width="9.140625" style="229"/>
    <col min="3300" max="3300" width="8.5703125" style="229" customWidth="1"/>
    <col min="3301" max="3301" width="21.42578125" style="229" customWidth="1"/>
    <col min="3302" max="3302" width="12.42578125" style="229" customWidth="1"/>
    <col min="3303" max="3303" width="0" style="229" hidden="1" customWidth="1"/>
    <col min="3304" max="3304" width="13.85546875" style="229" customWidth="1"/>
    <col min="3305" max="3308" width="9.140625" style="229" customWidth="1"/>
    <col min="3309" max="3309" width="11.7109375" style="229" customWidth="1"/>
    <col min="3310" max="3310" width="10.5703125" style="229" customWidth="1"/>
    <col min="3311" max="3311" width="10.28515625" style="229" customWidth="1"/>
    <col min="3312" max="3312" width="10.85546875" style="229" customWidth="1"/>
    <col min="3313" max="3313" width="11.140625" style="229" customWidth="1"/>
    <col min="3314" max="3314" width="12.5703125" style="229" customWidth="1"/>
    <col min="3315" max="3315" width="18.28515625" style="229" customWidth="1"/>
    <col min="3316" max="3316" width="18.42578125" style="229" customWidth="1"/>
    <col min="3317" max="3317" width="7.140625" style="229" customWidth="1"/>
    <col min="3318" max="3318" width="10.42578125" style="229" customWidth="1"/>
    <col min="3319" max="3319" width="7.140625" style="229" customWidth="1"/>
    <col min="3320" max="3320" width="9.140625" style="229" customWidth="1"/>
    <col min="3321" max="3321" width="7.28515625" style="229" customWidth="1"/>
    <col min="3322" max="3322" width="9.140625" style="229" customWidth="1"/>
    <col min="3323" max="3323" width="6.85546875" style="229" customWidth="1"/>
    <col min="3324" max="3324" width="10.28515625" style="229" customWidth="1"/>
    <col min="3325" max="3326" width="9.140625" style="229" customWidth="1"/>
    <col min="3327" max="3327" width="7.140625" style="229" customWidth="1"/>
    <col min="3328" max="3328" width="10.42578125" style="229" customWidth="1"/>
    <col min="3329" max="3329" width="7.140625" style="229" customWidth="1"/>
    <col min="3330" max="3330" width="9.140625" style="229"/>
    <col min="3331" max="3331" width="7.28515625" style="229" customWidth="1"/>
    <col min="3332" max="3332" width="9.140625" style="229"/>
    <col min="3333" max="3333" width="6.85546875" style="229" customWidth="1"/>
    <col min="3334" max="3334" width="10.28515625" style="229" customWidth="1"/>
    <col min="3335" max="3555" width="9.140625" style="229"/>
    <col min="3556" max="3556" width="8.5703125" style="229" customWidth="1"/>
    <col min="3557" max="3557" width="21.42578125" style="229" customWidth="1"/>
    <col min="3558" max="3558" width="12.42578125" style="229" customWidth="1"/>
    <col min="3559" max="3559" width="0" style="229" hidden="1" customWidth="1"/>
    <col min="3560" max="3560" width="13.85546875" style="229" customWidth="1"/>
    <col min="3561" max="3564" width="9.140625" style="229" customWidth="1"/>
    <col min="3565" max="3565" width="11.7109375" style="229" customWidth="1"/>
    <col min="3566" max="3566" width="10.5703125" style="229" customWidth="1"/>
    <col min="3567" max="3567" width="10.28515625" style="229" customWidth="1"/>
    <col min="3568" max="3568" width="10.85546875" style="229" customWidth="1"/>
    <col min="3569" max="3569" width="11.140625" style="229" customWidth="1"/>
    <col min="3570" max="3570" width="12.5703125" style="229" customWidth="1"/>
    <col min="3571" max="3571" width="18.28515625" style="229" customWidth="1"/>
    <col min="3572" max="3572" width="18.42578125" style="229" customWidth="1"/>
    <col min="3573" max="3573" width="7.140625" style="229" customWidth="1"/>
    <col min="3574" max="3574" width="10.42578125" style="229" customWidth="1"/>
    <col min="3575" max="3575" width="7.140625" style="229" customWidth="1"/>
    <col min="3576" max="3576" width="9.140625" style="229" customWidth="1"/>
    <col min="3577" max="3577" width="7.28515625" style="229" customWidth="1"/>
    <col min="3578" max="3578" width="9.140625" style="229" customWidth="1"/>
    <col min="3579" max="3579" width="6.85546875" style="229" customWidth="1"/>
    <col min="3580" max="3580" width="10.28515625" style="229" customWidth="1"/>
    <col min="3581" max="3582" width="9.140625" style="229" customWidth="1"/>
    <col min="3583" max="3583" width="7.140625" style="229" customWidth="1"/>
    <col min="3584" max="3584" width="10.42578125" style="229" customWidth="1"/>
    <col min="3585" max="3585" width="7.140625" style="229" customWidth="1"/>
    <col min="3586" max="3586" width="9.140625" style="229"/>
    <col min="3587" max="3587" width="7.28515625" style="229" customWidth="1"/>
    <col min="3588" max="3588" width="9.140625" style="229"/>
    <col min="3589" max="3589" width="6.85546875" style="229" customWidth="1"/>
    <col min="3590" max="3590" width="10.28515625" style="229" customWidth="1"/>
    <col min="3591" max="3811" width="9.140625" style="229"/>
    <col min="3812" max="3812" width="8.5703125" style="229" customWidth="1"/>
    <col min="3813" max="3813" width="21.42578125" style="229" customWidth="1"/>
    <col min="3814" max="3814" width="12.42578125" style="229" customWidth="1"/>
    <col min="3815" max="3815" width="0" style="229" hidden="1" customWidth="1"/>
    <col min="3816" max="3816" width="13.85546875" style="229" customWidth="1"/>
    <col min="3817" max="3820" width="9.140625" style="229" customWidth="1"/>
    <col min="3821" max="3821" width="11.7109375" style="229" customWidth="1"/>
    <col min="3822" max="3822" width="10.5703125" style="229" customWidth="1"/>
    <col min="3823" max="3823" width="10.28515625" style="229" customWidth="1"/>
    <col min="3824" max="3824" width="10.85546875" style="229" customWidth="1"/>
    <col min="3825" max="3825" width="11.140625" style="229" customWidth="1"/>
    <col min="3826" max="3826" width="12.5703125" style="229" customWidth="1"/>
    <col min="3827" max="3827" width="18.28515625" style="229" customWidth="1"/>
    <col min="3828" max="3828" width="18.42578125" style="229" customWidth="1"/>
    <col min="3829" max="3829" width="7.140625" style="229" customWidth="1"/>
    <col min="3830" max="3830" width="10.42578125" style="229" customWidth="1"/>
    <col min="3831" max="3831" width="7.140625" style="229" customWidth="1"/>
    <col min="3832" max="3832" width="9.140625" style="229" customWidth="1"/>
    <col min="3833" max="3833" width="7.28515625" style="229" customWidth="1"/>
    <col min="3834" max="3834" width="9.140625" style="229" customWidth="1"/>
    <col min="3835" max="3835" width="6.85546875" style="229" customWidth="1"/>
    <col min="3836" max="3836" width="10.28515625" style="229" customWidth="1"/>
    <col min="3837" max="3838" width="9.140625" style="229" customWidth="1"/>
    <col min="3839" max="3839" width="7.140625" style="229" customWidth="1"/>
    <col min="3840" max="3840" width="10.42578125" style="229" customWidth="1"/>
    <col min="3841" max="3841" width="7.140625" style="229" customWidth="1"/>
    <col min="3842" max="3842" width="9.140625" style="229"/>
    <col min="3843" max="3843" width="7.28515625" style="229" customWidth="1"/>
    <col min="3844" max="3844" width="9.140625" style="229"/>
    <col min="3845" max="3845" width="6.85546875" style="229" customWidth="1"/>
    <col min="3846" max="3846" width="10.28515625" style="229" customWidth="1"/>
    <col min="3847" max="4067" width="9.140625" style="229"/>
    <col min="4068" max="4068" width="8.5703125" style="229" customWidth="1"/>
    <col min="4069" max="4069" width="21.42578125" style="229" customWidth="1"/>
    <col min="4070" max="4070" width="12.42578125" style="229" customWidth="1"/>
    <col min="4071" max="4071" width="0" style="229" hidden="1" customWidth="1"/>
    <col min="4072" max="4072" width="13.85546875" style="229" customWidth="1"/>
    <col min="4073" max="4076" width="9.140625" style="229" customWidth="1"/>
    <col min="4077" max="4077" width="11.7109375" style="229" customWidth="1"/>
    <col min="4078" max="4078" width="10.5703125" style="229" customWidth="1"/>
    <col min="4079" max="4079" width="10.28515625" style="229" customWidth="1"/>
    <col min="4080" max="4080" width="10.85546875" style="229" customWidth="1"/>
    <col min="4081" max="4081" width="11.140625" style="229" customWidth="1"/>
    <col min="4082" max="4082" width="12.5703125" style="229" customWidth="1"/>
    <col min="4083" max="4083" width="18.28515625" style="229" customWidth="1"/>
    <col min="4084" max="4084" width="18.42578125" style="229" customWidth="1"/>
    <col min="4085" max="4085" width="7.140625" style="229" customWidth="1"/>
    <col min="4086" max="4086" width="10.42578125" style="229" customWidth="1"/>
    <col min="4087" max="4087" width="7.140625" style="229" customWidth="1"/>
    <col min="4088" max="4088" width="9.140625" style="229" customWidth="1"/>
    <col min="4089" max="4089" width="7.28515625" style="229" customWidth="1"/>
    <col min="4090" max="4090" width="9.140625" style="229" customWidth="1"/>
    <col min="4091" max="4091" width="6.85546875" style="229" customWidth="1"/>
    <col min="4092" max="4092" width="10.28515625" style="229" customWidth="1"/>
    <col min="4093" max="4094" width="9.140625" style="229" customWidth="1"/>
    <col min="4095" max="4095" width="7.140625" style="229" customWidth="1"/>
    <col min="4096" max="4096" width="10.42578125" style="229" customWidth="1"/>
    <col min="4097" max="4097" width="7.140625" style="229" customWidth="1"/>
    <col min="4098" max="4098" width="9.140625" style="229"/>
    <col min="4099" max="4099" width="7.28515625" style="229" customWidth="1"/>
    <col min="4100" max="4100" width="9.140625" style="229"/>
    <col min="4101" max="4101" width="6.85546875" style="229" customWidth="1"/>
    <col min="4102" max="4102" width="10.28515625" style="229" customWidth="1"/>
    <col min="4103" max="4323" width="9.140625" style="229"/>
    <col min="4324" max="4324" width="8.5703125" style="229" customWidth="1"/>
    <col min="4325" max="4325" width="21.42578125" style="229" customWidth="1"/>
    <col min="4326" max="4326" width="12.42578125" style="229" customWidth="1"/>
    <col min="4327" max="4327" width="0" style="229" hidden="1" customWidth="1"/>
    <col min="4328" max="4328" width="13.85546875" style="229" customWidth="1"/>
    <col min="4329" max="4332" width="9.140625" style="229" customWidth="1"/>
    <col min="4333" max="4333" width="11.7109375" style="229" customWidth="1"/>
    <col min="4334" max="4334" width="10.5703125" style="229" customWidth="1"/>
    <col min="4335" max="4335" width="10.28515625" style="229" customWidth="1"/>
    <col min="4336" max="4336" width="10.85546875" style="229" customWidth="1"/>
    <col min="4337" max="4337" width="11.140625" style="229" customWidth="1"/>
    <col min="4338" max="4338" width="12.5703125" style="229" customWidth="1"/>
    <col min="4339" max="4339" width="18.28515625" style="229" customWidth="1"/>
    <col min="4340" max="4340" width="18.42578125" style="229" customWidth="1"/>
    <col min="4341" max="4341" width="7.140625" style="229" customWidth="1"/>
    <col min="4342" max="4342" width="10.42578125" style="229" customWidth="1"/>
    <col min="4343" max="4343" width="7.140625" style="229" customWidth="1"/>
    <col min="4344" max="4344" width="9.140625" style="229" customWidth="1"/>
    <col min="4345" max="4345" width="7.28515625" style="229" customWidth="1"/>
    <col min="4346" max="4346" width="9.140625" style="229" customWidth="1"/>
    <col min="4347" max="4347" width="6.85546875" style="229" customWidth="1"/>
    <col min="4348" max="4348" width="10.28515625" style="229" customWidth="1"/>
    <col min="4349" max="4350" width="9.140625" style="229" customWidth="1"/>
    <col min="4351" max="4351" width="7.140625" style="229" customWidth="1"/>
    <col min="4352" max="4352" width="10.42578125" style="229" customWidth="1"/>
    <col min="4353" max="4353" width="7.140625" style="229" customWidth="1"/>
    <col min="4354" max="4354" width="9.140625" style="229"/>
    <col min="4355" max="4355" width="7.28515625" style="229" customWidth="1"/>
    <col min="4356" max="4356" width="9.140625" style="229"/>
    <col min="4357" max="4357" width="6.85546875" style="229" customWidth="1"/>
    <col min="4358" max="4358" width="10.28515625" style="229" customWidth="1"/>
    <col min="4359" max="4579" width="9.140625" style="229"/>
    <col min="4580" max="4580" width="8.5703125" style="229" customWidth="1"/>
    <col min="4581" max="4581" width="21.42578125" style="229" customWidth="1"/>
    <col min="4582" max="4582" width="12.42578125" style="229" customWidth="1"/>
    <col min="4583" max="4583" width="0" style="229" hidden="1" customWidth="1"/>
    <col min="4584" max="4584" width="13.85546875" style="229" customWidth="1"/>
    <col min="4585" max="4588" width="9.140625" style="229" customWidth="1"/>
    <col min="4589" max="4589" width="11.7109375" style="229" customWidth="1"/>
    <col min="4590" max="4590" width="10.5703125" style="229" customWidth="1"/>
    <col min="4591" max="4591" width="10.28515625" style="229" customWidth="1"/>
    <col min="4592" max="4592" width="10.85546875" style="229" customWidth="1"/>
    <col min="4593" max="4593" width="11.140625" style="229" customWidth="1"/>
    <col min="4594" max="4594" width="12.5703125" style="229" customWidth="1"/>
    <col min="4595" max="4595" width="18.28515625" style="229" customWidth="1"/>
    <col min="4596" max="4596" width="18.42578125" style="229" customWidth="1"/>
    <col min="4597" max="4597" width="7.140625" style="229" customWidth="1"/>
    <col min="4598" max="4598" width="10.42578125" style="229" customWidth="1"/>
    <col min="4599" max="4599" width="7.140625" style="229" customWidth="1"/>
    <col min="4600" max="4600" width="9.140625" style="229" customWidth="1"/>
    <col min="4601" max="4601" width="7.28515625" style="229" customWidth="1"/>
    <col min="4602" max="4602" width="9.140625" style="229" customWidth="1"/>
    <col min="4603" max="4603" width="6.85546875" style="229" customWidth="1"/>
    <col min="4604" max="4604" width="10.28515625" style="229" customWidth="1"/>
    <col min="4605" max="4606" width="9.140625" style="229" customWidth="1"/>
    <col min="4607" max="4607" width="7.140625" style="229" customWidth="1"/>
    <col min="4608" max="4608" width="10.42578125" style="229" customWidth="1"/>
    <col min="4609" max="4609" width="7.140625" style="229" customWidth="1"/>
    <col min="4610" max="4610" width="9.140625" style="229"/>
    <col min="4611" max="4611" width="7.28515625" style="229" customWidth="1"/>
    <col min="4612" max="4612" width="9.140625" style="229"/>
    <col min="4613" max="4613" width="6.85546875" style="229" customWidth="1"/>
    <col min="4614" max="4614" width="10.28515625" style="229" customWidth="1"/>
    <col min="4615" max="4835" width="9.140625" style="229"/>
    <col min="4836" max="4836" width="8.5703125" style="229" customWidth="1"/>
    <col min="4837" max="4837" width="21.42578125" style="229" customWidth="1"/>
    <col min="4838" max="4838" width="12.42578125" style="229" customWidth="1"/>
    <col min="4839" max="4839" width="0" style="229" hidden="1" customWidth="1"/>
    <col min="4840" max="4840" width="13.85546875" style="229" customWidth="1"/>
    <col min="4841" max="4844" width="9.140625" style="229" customWidth="1"/>
    <col min="4845" max="4845" width="11.7109375" style="229" customWidth="1"/>
    <col min="4846" max="4846" width="10.5703125" style="229" customWidth="1"/>
    <col min="4847" max="4847" width="10.28515625" style="229" customWidth="1"/>
    <col min="4848" max="4848" width="10.85546875" style="229" customWidth="1"/>
    <col min="4849" max="4849" width="11.140625" style="229" customWidth="1"/>
    <col min="4850" max="4850" width="12.5703125" style="229" customWidth="1"/>
    <col min="4851" max="4851" width="18.28515625" style="229" customWidth="1"/>
    <col min="4852" max="4852" width="18.42578125" style="229" customWidth="1"/>
    <col min="4853" max="4853" width="7.140625" style="229" customWidth="1"/>
    <col min="4854" max="4854" width="10.42578125" style="229" customWidth="1"/>
    <col min="4855" max="4855" width="7.140625" style="229" customWidth="1"/>
    <col min="4856" max="4856" width="9.140625" style="229" customWidth="1"/>
    <col min="4857" max="4857" width="7.28515625" style="229" customWidth="1"/>
    <col min="4858" max="4858" width="9.140625" style="229" customWidth="1"/>
    <col min="4859" max="4859" width="6.85546875" style="229" customWidth="1"/>
    <col min="4860" max="4860" width="10.28515625" style="229" customWidth="1"/>
    <col min="4861" max="4862" width="9.140625" style="229" customWidth="1"/>
    <col min="4863" max="4863" width="7.140625" style="229" customWidth="1"/>
    <col min="4864" max="4864" width="10.42578125" style="229" customWidth="1"/>
    <col min="4865" max="4865" width="7.140625" style="229" customWidth="1"/>
    <col min="4866" max="4866" width="9.140625" style="229"/>
    <col min="4867" max="4867" width="7.28515625" style="229" customWidth="1"/>
    <col min="4868" max="4868" width="9.140625" style="229"/>
    <col min="4869" max="4869" width="6.85546875" style="229" customWidth="1"/>
    <col min="4870" max="4870" width="10.28515625" style="229" customWidth="1"/>
    <col min="4871" max="5091" width="9.140625" style="229"/>
    <col min="5092" max="5092" width="8.5703125" style="229" customWidth="1"/>
    <col min="5093" max="5093" width="21.42578125" style="229" customWidth="1"/>
    <col min="5094" max="5094" width="12.42578125" style="229" customWidth="1"/>
    <col min="5095" max="5095" width="0" style="229" hidden="1" customWidth="1"/>
    <col min="5096" max="5096" width="13.85546875" style="229" customWidth="1"/>
    <col min="5097" max="5100" width="9.140625" style="229" customWidth="1"/>
    <col min="5101" max="5101" width="11.7109375" style="229" customWidth="1"/>
    <col min="5102" max="5102" width="10.5703125" style="229" customWidth="1"/>
    <col min="5103" max="5103" width="10.28515625" style="229" customWidth="1"/>
    <col min="5104" max="5104" width="10.85546875" style="229" customWidth="1"/>
    <col min="5105" max="5105" width="11.140625" style="229" customWidth="1"/>
    <col min="5106" max="5106" width="12.5703125" style="229" customWidth="1"/>
    <col min="5107" max="5107" width="18.28515625" style="229" customWidth="1"/>
    <col min="5108" max="5108" width="18.42578125" style="229" customWidth="1"/>
    <col min="5109" max="5109" width="7.140625" style="229" customWidth="1"/>
    <col min="5110" max="5110" width="10.42578125" style="229" customWidth="1"/>
    <col min="5111" max="5111" width="7.140625" style="229" customWidth="1"/>
    <col min="5112" max="5112" width="9.140625" style="229" customWidth="1"/>
    <col min="5113" max="5113" width="7.28515625" style="229" customWidth="1"/>
    <col min="5114" max="5114" width="9.140625" style="229" customWidth="1"/>
    <col min="5115" max="5115" width="6.85546875" style="229" customWidth="1"/>
    <col min="5116" max="5116" width="10.28515625" style="229" customWidth="1"/>
    <col min="5117" max="5118" width="9.140625" style="229" customWidth="1"/>
    <col min="5119" max="5119" width="7.140625" style="229" customWidth="1"/>
    <col min="5120" max="5120" width="10.42578125" style="229" customWidth="1"/>
    <col min="5121" max="5121" width="7.140625" style="229" customWidth="1"/>
    <col min="5122" max="5122" width="9.140625" style="229"/>
    <col min="5123" max="5123" width="7.28515625" style="229" customWidth="1"/>
    <col min="5124" max="5124" width="9.140625" style="229"/>
    <col min="5125" max="5125" width="6.85546875" style="229" customWidth="1"/>
    <col min="5126" max="5126" width="10.28515625" style="229" customWidth="1"/>
    <col min="5127" max="5347" width="9.140625" style="229"/>
    <col min="5348" max="5348" width="8.5703125" style="229" customWidth="1"/>
    <col min="5349" max="5349" width="21.42578125" style="229" customWidth="1"/>
    <col min="5350" max="5350" width="12.42578125" style="229" customWidth="1"/>
    <col min="5351" max="5351" width="0" style="229" hidden="1" customWidth="1"/>
    <col min="5352" max="5352" width="13.85546875" style="229" customWidth="1"/>
    <col min="5353" max="5356" width="9.140625" style="229" customWidth="1"/>
    <col min="5357" max="5357" width="11.7109375" style="229" customWidth="1"/>
    <col min="5358" max="5358" width="10.5703125" style="229" customWidth="1"/>
    <col min="5359" max="5359" width="10.28515625" style="229" customWidth="1"/>
    <col min="5360" max="5360" width="10.85546875" style="229" customWidth="1"/>
    <col min="5361" max="5361" width="11.140625" style="229" customWidth="1"/>
    <col min="5362" max="5362" width="12.5703125" style="229" customWidth="1"/>
    <col min="5363" max="5363" width="18.28515625" style="229" customWidth="1"/>
    <col min="5364" max="5364" width="18.42578125" style="229" customWidth="1"/>
    <col min="5365" max="5365" width="7.140625" style="229" customWidth="1"/>
    <col min="5366" max="5366" width="10.42578125" style="229" customWidth="1"/>
    <col min="5367" max="5367" width="7.140625" style="229" customWidth="1"/>
    <col min="5368" max="5368" width="9.140625" style="229" customWidth="1"/>
    <col min="5369" max="5369" width="7.28515625" style="229" customWidth="1"/>
    <col min="5370" max="5370" width="9.140625" style="229" customWidth="1"/>
    <col min="5371" max="5371" width="6.85546875" style="229" customWidth="1"/>
    <col min="5372" max="5372" width="10.28515625" style="229" customWidth="1"/>
    <col min="5373" max="5374" width="9.140625" style="229" customWidth="1"/>
    <col min="5375" max="5375" width="7.140625" style="229" customWidth="1"/>
    <col min="5376" max="5376" width="10.42578125" style="229" customWidth="1"/>
    <col min="5377" max="5377" width="7.140625" style="229" customWidth="1"/>
    <col min="5378" max="5378" width="9.140625" style="229"/>
    <col min="5379" max="5379" width="7.28515625" style="229" customWidth="1"/>
    <col min="5380" max="5380" width="9.140625" style="229"/>
    <col min="5381" max="5381" width="6.85546875" style="229" customWidth="1"/>
    <col min="5382" max="5382" width="10.28515625" style="229" customWidth="1"/>
    <col min="5383" max="5603" width="9.140625" style="229"/>
    <col min="5604" max="5604" width="8.5703125" style="229" customWidth="1"/>
    <col min="5605" max="5605" width="21.42578125" style="229" customWidth="1"/>
    <col min="5606" max="5606" width="12.42578125" style="229" customWidth="1"/>
    <col min="5607" max="5607" width="0" style="229" hidden="1" customWidth="1"/>
    <col min="5608" max="5608" width="13.85546875" style="229" customWidth="1"/>
    <col min="5609" max="5612" width="9.140625" style="229" customWidth="1"/>
    <col min="5613" max="5613" width="11.7109375" style="229" customWidth="1"/>
    <col min="5614" max="5614" width="10.5703125" style="229" customWidth="1"/>
    <col min="5615" max="5615" width="10.28515625" style="229" customWidth="1"/>
    <col min="5616" max="5616" width="10.85546875" style="229" customWidth="1"/>
    <col min="5617" max="5617" width="11.140625" style="229" customWidth="1"/>
    <col min="5618" max="5618" width="12.5703125" style="229" customWidth="1"/>
    <col min="5619" max="5619" width="18.28515625" style="229" customWidth="1"/>
    <col min="5620" max="5620" width="18.42578125" style="229" customWidth="1"/>
    <col min="5621" max="5621" width="7.140625" style="229" customWidth="1"/>
    <col min="5622" max="5622" width="10.42578125" style="229" customWidth="1"/>
    <col min="5623" max="5623" width="7.140625" style="229" customWidth="1"/>
    <col min="5624" max="5624" width="9.140625" style="229" customWidth="1"/>
    <col min="5625" max="5625" width="7.28515625" style="229" customWidth="1"/>
    <col min="5626" max="5626" width="9.140625" style="229" customWidth="1"/>
    <col min="5627" max="5627" width="6.85546875" style="229" customWidth="1"/>
    <col min="5628" max="5628" width="10.28515625" style="229" customWidth="1"/>
    <col min="5629" max="5630" width="9.140625" style="229" customWidth="1"/>
    <col min="5631" max="5631" width="7.140625" style="229" customWidth="1"/>
    <col min="5632" max="5632" width="10.42578125" style="229" customWidth="1"/>
    <col min="5633" max="5633" width="7.140625" style="229" customWidth="1"/>
    <col min="5634" max="5634" width="9.140625" style="229"/>
    <col min="5635" max="5635" width="7.28515625" style="229" customWidth="1"/>
    <col min="5636" max="5636" width="9.140625" style="229"/>
    <col min="5637" max="5637" width="6.85546875" style="229" customWidth="1"/>
    <col min="5638" max="5638" width="10.28515625" style="229" customWidth="1"/>
    <col min="5639" max="5859" width="9.140625" style="229"/>
    <col min="5860" max="5860" width="8.5703125" style="229" customWidth="1"/>
    <col min="5861" max="5861" width="21.42578125" style="229" customWidth="1"/>
    <col min="5862" max="5862" width="12.42578125" style="229" customWidth="1"/>
    <col min="5863" max="5863" width="0" style="229" hidden="1" customWidth="1"/>
    <col min="5864" max="5864" width="13.85546875" style="229" customWidth="1"/>
    <col min="5865" max="5868" width="9.140625" style="229" customWidth="1"/>
    <col min="5869" max="5869" width="11.7109375" style="229" customWidth="1"/>
    <col min="5870" max="5870" width="10.5703125" style="229" customWidth="1"/>
    <col min="5871" max="5871" width="10.28515625" style="229" customWidth="1"/>
    <col min="5872" max="5872" width="10.85546875" style="229" customWidth="1"/>
    <col min="5873" max="5873" width="11.140625" style="229" customWidth="1"/>
    <col min="5874" max="5874" width="12.5703125" style="229" customWidth="1"/>
    <col min="5875" max="5875" width="18.28515625" style="229" customWidth="1"/>
    <col min="5876" max="5876" width="18.42578125" style="229" customWidth="1"/>
    <col min="5877" max="5877" width="7.140625" style="229" customWidth="1"/>
    <col min="5878" max="5878" width="10.42578125" style="229" customWidth="1"/>
    <col min="5879" max="5879" width="7.140625" style="229" customWidth="1"/>
    <col min="5880" max="5880" width="9.140625" style="229" customWidth="1"/>
    <col min="5881" max="5881" width="7.28515625" style="229" customWidth="1"/>
    <col min="5882" max="5882" width="9.140625" style="229" customWidth="1"/>
    <col min="5883" max="5883" width="6.85546875" style="229" customWidth="1"/>
    <col min="5884" max="5884" width="10.28515625" style="229" customWidth="1"/>
    <col min="5885" max="5886" width="9.140625" style="229" customWidth="1"/>
    <col min="5887" max="5887" width="7.140625" style="229" customWidth="1"/>
    <col min="5888" max="5888" width="10.42578125" style="229" customWidth="1"/>
    <col min="5889" max="5889" width="7.140625" style="229" customWidth="1"/>
    <col min="5890" max="5890" width="9.140625" style="229"/>
    <col min="5891" max="5891" width="7.28515625" style="229" customWidth="1"/>
    <col min="5892" max="5892" width="9.140625" style="229"/>
    <col min="5893" max="5893" width="6.85546875" style="229" customWidth="1"/>
    <col min="5894" max="5894" width="10.28515625" style="229" customWidth="1"/>
    <col min="5895" max="6115" width="9.140625" style="229"/>
    <col min="6116" max="6116" width="8.5703125" style="229" customWidth="1"/>
    <col min="6117" max="6117" width="21.42578125" style="229" customWidth="1"/>
    <col min="6118" max="6118" width="12.42578125" style="229" customWidth="1"/>
    <col min="6119" max="6119" width="0" style="229" hidden="1" customWidth="1"/>
    <col min="6120" max="6120" width="13.85546875" style="229" customWidth="1"/>
    <col min="6121" max="6124" width="9.140625" style="229" customWidth="1"/>
    <col min="6125" max="6125" width="11.7109375" style="229" customWidth="1"/>
    <col min="6126" max="6126" width="10.5703125" style="229" customWidth="1"/>
    <col min="6127" max="6127" width="10.28515625" style="229" customWidth="1"/>
    <col min="6128" max="6128" width="10.85546875" style="229" customWidth="1"/>
    <col min="6129" max="6129" width="11.140625" style="229" customWidth="1"/>
    <col min="6130" max="6130" width="12.5703125" style="229" customWidth="1"/>
    <col min="6131" max="6131" width="18.28515625" style="229" customWidth="1"/>
    <col min="6132" max="6132" width="18.42578125" style="229" customWidth="1"/>
    <col min="6133" max="6133" width="7.140625" style="229" customWidth="1"/>
    <col min="6134" max="6134" width="10.42578125" style="229" customWidth="1"/>
    <col min="6135" max="6135" width="7.140625" style="229" customWidth="1"/>
    <col min="6136" max="6136" width="9.140625" style="229" customWidth="1"/>
    <col min="6137" max="6137" width="7.28515625" style="229" customWidth="1"/>
    <col min="6138" max="6138" width="9.140625" style="229" customWidth="1"/>
    <col min="6139" max="6139" width="6.85546875" style="229" customWidth="1"/>
    <col min="6140" max="6140" width="10.28515625" style="229" customWidth="1"/>
    <col min="6141" max="6142" width="9.140625" style="229" customWidth="1"/>
    <col min="6143" max="6143" width="7.140625" style="229" customWidth="1"/>
    <col min="6144" max="6144" width="10.42578125" style="229" customWidth="1"/>
    <col min="6145" max="6145" width="7.140625" style="229" customWidth="1"/>
    <col min="6146" max="6146" width="9.140625" style="229"/>
    <col min="6147" max="6147" width="7.28515625" style="229" customWidth="1"/>
    <col min="6148" max="6148" width="9.140625" style="229"/>
    <col min="6149" max="6149" width="6.85546875" style="229" customWidth="1"/>
    <col min="6150" max="6150" width="10.28515625" style="229" customWidth="1"/>
    <col min="6151" max="6371" width="9.140625" style="229"/>
    <col min="6372" max="6372" width="8.5703125" style="229" customWidth="1"/>
    <col min="6373" max="6373" width="21.42578125" style="229" customWidth="1"/>
    <col min="6374" max="6374" width="12.42578125" style="229" customWidth="1"/>
    <col min="6375" max="6375" width="0" style="229" hidden="1" customWidth="1"/>
    <col min="6376" max="6376" width="13.85546875" style="229" customWidth="1"/>
    <col min="6377" max="6380" width="9.140625" style="229" customWidth="1"/>
    <col min="6381" max="6381" width="11.7109375" style="229" customWidth="1"/>
    <col min="6382" max="6382" width="10.5703125" style="229" customWidth="1"/>
    <col min="6383" max="6383" width="10.28515625" style="229" customWidth="1"/>
    <col min="6384" max="6384" width="10.85546875" style="229" customWidth="1"/>
    <col min="6385" max="6385" width="11.140625" style="229" customWidth="1"/>
    <col min="6386" max="6386" width="12.5703125" style="229" customWidth="1"/>
    <col min="6387" max="6387" width="18.28515625" style="229" customWidth="1"/>
    <col min="6388" max="6388" width="18.42578125" style="229" customWidth="1"/>
    <col min="6389" max="6389" width="7.140625" style="229" customWidth="1"/>
    <col min="6390" max="6390" width="10.42578125" style="229" customWidth="1"/>
    <col min="6391" max="6391" width="7.140625" style="229" customWidth="1"/>
    <col min="6392" max="6392" width="9.140625" style="229" customWidth="1"/>
    <col min="6393" max="6393" width="7.28515625" style="229" customWidth="1"/>
    <col min="6394" max="6394" width="9.140625" style="229" customWidth="1"/>
    <col min="6395" max="6395" width="6.85546875" style="229" customWidth="1"/>
    <col min="6396" max="6396" width="10.28515625" style="229" customWidth="1"/>
    <col min="6397" max="6398" width="9.140625" style="229" customWidth="1"/>
    <col min="6399" max="6399" width="7.140625" style="229" customWidth="1"/>
    <col min="6400" max="6400" width="10.42578125" style="229" customWidth="1"/>
    <col min="6401" max="6401" width="7.140625" style="229" customWidth="1"/>
    <col min="6402" max="6402" width="9.140625" style="229"/>
    <col min="6403" max="6403" width="7.28515625" style="229" customWidth="1"/>
    <col min="6404" max="6404" width="9.140625" style="229"/>
    <col min="6405" max="6405" width="6.85546875" style="229" customWidth="1"/>
    <col min="6406" max="6406" width="10.28515625" style="229" customWidth="1"/>
    <col min="6407" max="6627" width="9.140625" style="229"/>
    <col min="6628" max="6628" width="8.5703125" style="229" customWidth="1"/>
    <col min="6629" max="6629" width="21.42578125" style="229" customWidth="1"/>
    <col min="6630" max="6630" width="12.42578125" style="229" customWidth="1"/>
    <col min="6631" max="6631" width="0" style="229" hidden="1" customWidth="1"/>
    <col min="6632" max="6632" width="13.85546875" style="229" customWidth="1"/>
    <col min="6633" max="6636" width="9.140625" style="229" customWidth="1"/>
    <col min="6637" max="6637" width="11.7109375" style="229" customWidth="1"/>
    <col min="6638" max="6638" width="10.5703125" style="229" customWidth="1"/>
    <col min="6639" max="6639" width="10.28515625" style="229" customWidth="1"/>
    <col min="6640" max="6640" width="10.85546875" style="229" customWidth="1"/>
    <col min="6641" max="6641" width="11.140625" style="229" customWidth="1"/>
    <col min="6642" max="6642" width="12.5703125" style="229" customWidth="1"/>
    <col min="6643" max="6643" width="18.28515625" style="229" customWidth="1"/>
    <col min="6644" max="6644" width="18.42578125" style="229" customWidth="1"/>
    <col min="6645" max="6645" width="7.140625" style="229" customWidth="1"/>
    <col min="6646" max="6646" width="10.42578125" style="229" customWidth="1"/>
    <col min="6647" max="6647" width="7.140625" style="229" customWidth="1"/>
    <col min="6648" max="6648" width="9.140625" style="229" customWidth="1"/>
    <col min="6649" max="6649" width="7.28515625" style="229" customWidth="1"/>
    <col min="6650" max="6650" width="9.140625" style="229" customWidth="1"/>
    <col min="6651" max="6651" width="6.85546875" style="229" customWidth="1"/>
    <col min="6652" max="6652" width="10.28515625" style="229" customWidth="1"/>
    <col min="6653" max="6654" width="9.140625" style="229" customWidth="1"/>
    <col min="6655" max="6655" width="7.140625" style="229" customWidth="1"/>
    <col min="6656" max="6656" width="10.42578125" style="229" customWidth="1"/>
    <col min="6657" max="6657" width="7.140625" style="229" customWidth="1"/>
    <col min="6658" max="6658" width="9.140625" style="229"/>
    <col min="6659" max="6659" width="7.28515625" style="229" customWidth="1"/>
    <col min="6660" max="6660" width="9.140625" style="229"/>
    <col min="6661" max="6661" width="6.85546875" style="229" customWidth="1"/>
    <col min="6662" max="6662" width="10.28515625" style="229" customWidth="1"/>
    <col min="6663" max="6883" width="9.140625" style="229"/>
    <col min="6884" max="6884" width="8.5703125" style="229" customWidth="1"/>
    <col min="6885" max="6885" width="21.42578125" style="229" customWidth="1"/>
    <col min="6886" max="6886" width="12.42578125" style="229" customWidth="1"/>
    <col min="6887" max="6887" width="0" style="229" hidden="1" customWidth="1"/>
    <col min="6888" max="6888" width="13.85546875" style="229" customWidth="1"/>
    <col min="6889" max="6892" width="9.140625" style="229" customWidth="1"/>
    <col min="6893" max="6893" width="11.7109375" style="229" customWidth="1"/>
    <col min="6894" max="6894" width="10.5703125" style="229" customWidth="1"/>
    <col min="6895" max="6895" width="10.28515625" style="229" customWidth="1"/>
    <col min="6896" max="6896" width="10.85546875" style="229" customWidth="1"/>
    <col min="6897" max="6897" width="11.140625" style="229" customWidth="1"/>
    <col min="6898" max="6898" width="12.5703125" style="229" customWidth="1"/>
    <col min="6899" max="6899" width="18.28515625" style="229" customWidth="1"/>
    <col min="6900" max="6900" width="18.42578125" style="229" customWidth="1"/>
    <col min="6901" max="6901" width="7.140625" style="229" customWidth="1"/>
    <col min="6902" max="6902" width="10.42578125" style="229" customWidth="1"/>
    <col min="6903" max="6903" width="7.140625" style="229" customWidth="1"/>
    <col min="6904" max="6904" width="9.140625" style="229" customWidth="1"/>
    <col min="6905" max="6905" width="7.28515625" style="229" customWidth="1"/>
    <col min="6906" max="6906" width="9.140625" style="229" customWidth="1"/>
    <col min="6907" max="6907" width="6.85546875" style="229" customWidth="1"/>
    <col min="6908" max="6908" width="10.28515625" style="229" customWidth="1"/>
    <col min="6909" max="6910" width="9.140625" style="229" customWidth="1"/>
    <col min="6911" max="6911" width="7.140625" style="229" customWidth="1"/>
    <col min="6912" max="6912" width="10.42578125" style="229" customWidth="1"/>
    <col min="6913" max="6913" width="7.140625" style="229" customWidth="1"/>
    <col min="6914" max="6914" width="9.140625" style="229"/>
    <col min="6915" max="6915" width="7.28515625" style="229" customWidth="1"/>
    <col min="6916" max="6916" width="9.140625" style="229"/>
    <col min="6917" max="6917" width="6.85546875" style="229" customWidth="1"/>
    <col min="6918" max="6918" width="10.28515625" style="229" customWidth="1"/>
    <col min="6919" max="7139" width="9.140625" style="229"/>
    <col min="7140" max="7140" width="8.5703125" style="229" customWidth="1"/>
    <col min="7141" max="7141" width="21.42578125" style="229" customWidth="1"/>
    <col min="7142" max="7142" width="12.42578125" style="229" customWidth="1"/>
    <col min="7143" max="7143" width="0" style="229" hidden="1" customWidth="1"/>
    <col min="7144" max="7144" width="13.85546875" style="229" customWidth="1"/>
    <col min="7145" max="7148" width="9.140625" style="229" customWidth="1"/>
    <col min="7149" max="7149" width="11.7109375" style="229" customWidth="1"/>
    <col min="7150" max="7150" width="10.5703125" style="229" customWidth="1"/>
    <col min="7151" max="7151" width="10.28515625" style="229" customWidth="1"/>
    <col min="7152" max="7152" width="10.85546875" style="229" customWidth="1"/>
    <col min="7153" max="7153" width="11.140625" style="229" customWidth="1"/>
    <col min="7154" max="7154" width="12.5703125" style="229" customWidth="1"/>
    <col min="7155" max="7155" width="18.28515625" style="229" customWidth="1"/>
    <col min="7156" max="7156" width="18.42578125" style="229" customWidth="1"/>
    <col min="7157" max="7157" width="7.140625" style="229" customWidth="1"/>
    <col min="7158" max="7158" width="10.42578125" style="229" customWidth="1"/>
    <col min="7159" max="7159" width="7.140625" style="229" customWidth="1"/>
    <col min="7160" max="7160" width="9.140625" style="229" customWidth="1"/>
    <col min="7161" max="7161" width="7.28515625" style="229" customWidth="1"/>
    <col min="7162" max="7162" width="9.140625" style="229" customWidth="1"/>
    <col min="7163" max="7163" width="6.85546875" style="229" customWidth="1"/>
    <col min="7164" max="7164" width="10.28515625" style="229" customWidth="1"/>
    <col min="7165" max="7166" width="9.140625" style="229" customWidth="1"/>
    <col min="7167" max="7167" width="7.140625" style="229" customWidth="1"/>
    <col min="7168" max="7168" width="10.42578125" style="229" customWidth="1"/>
    <col min="7169" max="7169" width="7.140625" style="229" customWidth="1"/>
    <col min="7170" max="7170" width="9.140625" style="229"/>
    <col min="7171" max="7171" width="7.28515625" style="229" customWidth="1"/>
    <col min="7172" max="7172" width="9.140625" style="229"/>
    <col min="7173" max="7173" width="6.85546875" style="229" customWidth="1"/>
    <col min="7174" max="7174" width="10.28515625" style="229" customWidth="1"/>
    <col min="7175" max="7395" width="9.140625" style="229"/>
    <col min="7396" max="7396" width="8.5703125" style="229" customWidth="1"/>
    <col min="7397" max="7397" width="21.42578125" style="229" customWidth="1"/>
    <col min="7398" max="7398" width="12.42578125" style="229" customWidth="1"/>
    <col min="7399" max="7399" width="0" style="229" hidden="1" customWidth="1"/>
    <col min="7400" max="7400" width="13.85546875" style="229" customWidth="1"/>
    <col min="7401" max="7404" width="9.140625" style="229" customWidth="1"/>
    <col min="7405" max="7405" width="11.7109375" style="229" customWidth="1"/>
    <col min="7406" max="7406" width="10.5703125" style="229" customWidth="1"/>
    <col min="7407" max="7407" width="10.28515625" style="229" customWidth="1"/>
    <col min="7408" max="7408" width="10.85546875" style="229" customWidth="1"/>
    <col min="7409" max="7409" width="11.140625" style="229" customWidth="1"/>
    <col min="7410" max="7410" width="12.5703125" style="229" customWidth="1"/>
    <col min="7411" max="7411" width="18.28515625" style="229" customWidth="1"/>
    <col min="7412" max="7412" width="18.42578125" style="229" customWidth="1"/>
    <col min="7413" max="7413" width="7.140625" style="229" customWidth="1"/>
    <col min="7414" max="7414" width="10.42578125" style="229" customWidth="1"/>
    <col min="7415" max="7415" width="7.140625" style="229" customWidth="1"/>
    <col min="7416" max="7416" width="9.140625" style="229" customWidth="1"/>
    <col min="7417" max="7417" width="7.28515625" style="229" customWidth="1"/>
    <col min="7418" max="7418" width="9.140625" style="229" customWidth="1"/>
    <col min="7419" max="7419" width="6.85546875" style="229" customWidth="1"/>
    <col min="7420" max="7420" width="10.28515625" style="229" customWidth="1"/>
    <col min="7421" max="7422" width="9.140625" style="229" customWidth="1"/>
    <col min="7423" max="7423" width="7.140625" style="229" customWidth="1"/>
    <col min="7424" max="7424" width="10.42578125" style="229" customWidth="1"/>
    <col min="7425" max="7425" width="7.140625" style="229" customWidth="1"/>
    <col min="7426" max="7426" width="9.140625" style="229"/>
    <col min="7427" max="7427" width="7.28515625" style="229" customWidth="1"/>
    <col min="7428" max="7428" width="9.140625" style="229"/>
    <col min="7429" max="7429" width="6.85546875" style="229" customWidth="1"/>
    <col min="7430" max="7430" width="10.28515625" style="229" customWidth="1"/>
    <col min="7431" max="7651" width="9.140625" style="229"/>
    <col min="7652" max="7652" width="8.5703125" style="229" customWidth="1"/>
    <col min="7653" max="7653" width="21.42578125" style="229" customWidth="1"/>
    <col min="7654" max="7654" width="12.42578125" style="229" customWidth="1"/>
    <col min="7655" max="7655" width="0" style="229" hidden="1" customWidth="1"/>
    <col min="7656" max="7656" width="13.85546875" style="229" customWidth="1"/>
    <col min="7657" max="7660" width="9.140625" style="229" customWidth="1"/>
    <col min="7661" max="7661" width="11.7109375" style="229" customWidth="1"/>
    <col min="7662" max="7662" width="10.5703125" style="229" customWidth="1"/>
    <col min="7663" max="7663" width="10.28515625" style="229" customWidth="1"/>
    <col min="7664" max="7664" width="10.85546875" style="229" customWidth="1"/>
    <col min="7665" max="7665" width="11.140625" style="229" customWidth="1"/>
    <col min="7666" max="7666" width="12.5703125" style="229" customWidth="1"/>
    <col min="7667" max="7667" width="18.28515625" style="229" customWidth="1"/>
    <col min="7668" max="7668" width="18.42578125" style="229" customWidth="1"/>
    <col min="7669" max="7669" width="7.140625" style="229" customWidth="1"/>
    <col min="7670" max="7670" width="10.42578125" style="229" customWidth="1"/>
    <col min="7671" max="7671" width="7.140625" style="229" customWidth="1"/>
    <col min="7672" max="7672" width="9.140625" style="229" customWidth="1"/>
    <col min="7673" max="7673" width="7.28515625" style="229" customWidth="1"/>
    <col min="7674" max="7674" width="9.140625" style="229" customWidth="1"/>
    <col min="7675" max="7675" width="6.85546875" style="229" customWidth="1"/>
    <col min="7676" max="7676" width="10.28515625" style="229" customWidth="1"/>
    <col min="7677" max="7678" width="9.140625" style="229" customWidth="1"/>
    <col min="7679" max="7679" width="7.140625" style="229" customWidth="1"/>
    <col min="7680" max="7680" width="10.42578125" style="229" customWidth="1"/>
    <col min="7681" max="7681" width="7.140625" style="229" customWidth="1"/>
    <col min="7682" max="7682" width="9.140625" style="229"/>
    <col min="7683" max="7683" width="7.28515625" style="229" customWidth="1"/>
    <col min="7684" max="7684" width="9.140625" style="229"/>
    <col min="7685" max="7685" width="6.85546875" style="229" customWidth="1"/>
    <col min="7686" max="7686" width="10.28515625" style="229" customWidth="1"/>
    <col min="7687" max="7907" width="9.140625" style="229"/>
    <col min="7908" max="7908" width="8.5703125" style="229" customWidth="1"/>
    <col min="7909" max="7909" width="21.42578125" style="229" customWidth="1"/>
    <col min="7910" max="7910" width="12.42578125" style="229" customWidth="1"/>
    <col min="7911" max="7911" width="0" style="229" hidden="1" customWidth="1"/>
    <col min="7912" max="7912" width="13.85546875" style="229" customWidth="1"/>
    <col min="7913" max="7916" width="9.140625" style="229" customWidth="1"/>
    <col min="7917" max="7917" width="11.7109375" style="229" customWidth="1"/>
    <col min="7918" max="7918" width="10.5703125" style="229" customWidth="1"/>
    <col min="7919" max="7919" width="10.28515625" style="229" customWidth="1"/>
    <col min="7920" max="7920" width="10.85546875" style="229" customWidth="1"/>
    <col min="7921" max="7921" width="11.140625" style="229" customWidth="1"/>
    <col min="7922" max="7922" width="12.5703125" style="229" customWidth="1"/>
    <col min="7923" max="7923" width="18.28515625" style="229" customWidth="1"/>
    <col min="7924" max="7924" width="18.42578125" style="229" customWidth="1"/>
    <col min="7925" max="7925" width="7.140625" style="229" customWidth="1"/>
    <col min="7926" max="7926" width="10.42578125" style="229" customWidth="1"/>
    <col min="7927" max="7927" width="7.140625" style="229" customWidth="1"/>
    <col min="7928" max="7928" width="9.140625" style="229" customWidth="1"/>
    <col min="7929" max="7929" width="7.28515625" style="229" customWidth="1"/>
    <col min="7930" max="7930" width="9.140625" style="229" customWidth="1"/>
    <col min="7931" max="7931" width="6.85546875" style="229" customWidth="1"/>
    <col min="7932" max="7932" width="10.28515625" style="229" customWidth="1"/>
    <col min="7933" max="7934" width="9.140625" style="229" customWidth="1"/>
    <col min="7935" max="7935" width="7.140625" style="229" customWidth="1"/>
    <col min="7936" max="7936" width="10.42578125" style="229" customWidth="1"/>
    <col min="7937" max="7937" width="7.140625" style="229" customWidth="1"/>
    <col min="7938" max="7938" width="9.140625" style="229"/>
    <col min="7939" max="7939" width="7.28515625" style="229" customWidth="1"/>
    <col min="7940" max="7940" width="9.140625" style="229"/>
    <col min="7941" max="7941" width="6.85546875" style="229" customWidth="1"/>
    <col min="7942" max="7942" width="10.28515625" style="229" customWidth="1"/>
    <col min="7943" max="8163" width="9.140625" style="229"/>
    <col min="8164" max="8164" width="8.5703125" style="229" customWidth="1"/>
    <col min="8165" max="8165" width="21.42578125" style="229" customWidth="1"/>
    <col min="8166" max="8166" width="12.42578125" style="229" customWidth="1"/>
    <col min="8167" max="8167" width="0" style="229" hidden="1" customWidth="1"/>
    <col min="8168" max="8168" width="13.85546875" style="229" customWidth="1"/>
    <col min="8169" max="8172" width="9.140625" style="229" customWidth="1"/>
    <col min="8173" max="8173" width="11.7109375" style="229" customWidth="1"/>
    <col min="8174" max="8174" width="10.5703125" style="229" customWidth="1"/>
    <col min="8175" max="8175" width="10.28515625" style="229" customWidth="1"/>
    <col min="8176" max="8176" width="10.85546875" style="229" customWidth="1"/>
    <col min="8177" max="8177" width="11.140625" style="229" customWidth="1"/>
    <col min="8178" max="8178" width="12.5703125" style="229" customWidth="1"/>
    <col min="8179" max="8179" width="18.28515625" style="229" customWidth="1"/>
    <col min="8180" max="8180" width="18.42578125" style="229" customWidth="1"/>
    <col min="8181" max="8181" width="7.140625" style="229" customWidth="1"/>
    <col min="8182" max="8182" width="10.42578125" style="229" customWidth="1"/>
    <col min="8183" max="8183" width="7.140625" style="229" customWidth="1"/>
    <col min="8184" max="8184" width="9.140625" style="229" customWidth="1"/>
    <col min="8185" max="8185" width="7.28515625" style="229" customWidth="1"/>
    <col min="8186" max="8186" width="9.140625" style="229" customWidth="1"/>
    <col min="8187" max="8187" width="6.85546875" style="229" customWidth="1"/>
    <col min="8188" max="8188" width="10.28515625" style="229" customWidth="1"/>
    <col min="8189" max="8190" width="9.140625" style="229" customWidth="1"/>
    <col min="8191" max="8191" width="7.140625" style="229" customWidth="1"/>
    <col min="8192" max="8192" width="10.42578125" style="229" customWidth="1"/>
    <col min="8193" max="8193" width="7.140625" style="229" customWidth="1"/>
    <col min="8194" max="8194" width="9.140625" style="229"/>
    <col min="8195" max="8195" width="7.28515625" style="229" customWidth="1"/>
    <col min="8196" max="8196" width="9.140625" style="229"/>
    <col min="8197" max="8197" width="6.85546875" style="229" customWidth="1"/>
    <col min="8198" max="8198" width="10.28515625" style="229" customWidth="1"/>
    <col min="8199" max="8419" width="9.140625" style="229"/>
    <col min="8420" max="8420" width="8.5703125" style="229" customWidth="1"/>
    <col min="8421" max="8421" width="21.42578125" style="229" customWidth="1"/>
    <col min="8422" max="8422" width="12.42578125" style="229" customWidth="1"/>
    <col min="8423" max="8423" width="0" style="229" hidden="1" customWidth="1"/>
    <col min="8424" max="8424" width="13.85546875" style="229" customWidth="1"/>
    <col min="8425" max="8428" width="9.140625" style="229" customWidth="1"/>
    <col min="8429" max="8429" width="11.7109375" style="229" customWidth="1"/>
    <col min="8430" max="8430" width="10.5703125" style="229" customWidth="1"/>
    <col min="8431" max="8431" width="10.28515625" style="229" customWidth="1"/>
    <col min="8432" max="8432" width="10.85546875" style="229" customWidth="1"/>
    <col min="8433" max="8433" width="11.140625" style="229" customWidth="1"/>
    <col min="8434" max="8434" width="12.5703125" style="229" customWidth="1"/>
    <col min="8435" max="8435" width="18.28515625" style="229" customWidth="1"/>
    <col min="8436" max="8436" width="18.42578125" style="229" customWidth="1"/>
    <col min="8437" max="8437" width="7.140625" style="229" customWidth="1"/>
    <col min="8438" max="8438" width="10.42578125" style="229" customWidth="1"/>
    <col min="8439" max="8439" width="7.140625" style="229" customWidth="1"/>
    <col min="8440" max="8440" width="9.140625" style="229" customWidth="1"/>
    <col min="8441" max="8441" width="7.28515625" style="229" customWidth="1"/>
    <col min="8442" max="8442" width="9.140625" style="229" customWidth="1"/>
    <col min="8443" max="8443" width="6.85546875" style="229" customWidth="1"/>
    <col min="8444" max="8444" width="10.28515625" style="229" customWidth="1"/>
    <col min="8445" max="8446" width="9.140625" style="229" customWidth="1"/>
    <col min="8447" max="8447" width="7.140625" style="229" customWidth="1"/>
    <col min="8448" max="8448" width="10.42578125" style="229" customWidth="1"/>
    <col min="8449" max="8449" width="7.140625" style="229" customWidth="1"/>
    <col min="8450" max="8450" width="9.140625" style="229"/>
    <col min="8451" max="8451" width="7.28515625" style="229" customWidth="1"/>
    <col min="8452" max="8452" width="9.140625" style="229"/>
    <col min="8453" max="8453" width="6.85546875" style="229" customWidth="1"/>
    <col min="8454" max="8454" width="10.28515625" style="229" customWidth="1"/>
    <col min="8455" max="8675" width="9.140625" style="229"/>
    <col min="8676" max="8676" width="8.5703125" style="229" customWidth="1"/>
    <col min="8677" max="8677" width="21.42578125" style="229" customWidth="1"/>
    <col min="8678" max="8678" width="12.42578125" style="229" customWidth="1"/>
    <col min="8679" max="8679" width="0" style="229" hidden="1" customWidth="1"/>
    <col min="8680" max="8680" width="13.85546875" style="229" customWidth="1"/>
    <col min="8681" max="8684" width="9.140625" style="229" customWidth="1"/>
    <col min="8685" max="8685" width="11.7109375" style="229" customWidth="1"/>
    <col min="8686" max="8686" width="10.5703125" style="229" customWidth="1"/>
    <col min="8687" max="8687" width="10.28515625" style="229" customWidth="1"/>
    <col min="8688" max="8688" width="10.85546875" style="229" customWidth="1"/>
    <col min="8689" max="8689" width="11.140625" style="229" customWidth="1"/>
    <col min="8690" max="8690" width="12.5703125" style="229" customWidth="1"/>
    <col min="8691" max="8691" width="18.28515625" style="229" customWidth="1"/>
    <col min="8692" max="8692" width="18.42578125" style="229" customWidth="1"/>
    <col min="8693" max="8693" width="7.140625" style="229" customWidth="1"/>
    <col min="8694" max="8694" width="10.42578125" style="229" customWidth="1"/>
    <col min="8695" max="8695" width="7.140625" style="229" customWidth="1"/>
    <col min="8696" max="8696" width="9.140625" style="229" customWidth="1"/>
    <col min="8697" max="8697" width="7.28515625" style="229" customWidth="1"/>
    <col min="8698" max="8698" width="9.140625" style="229" customWidth="1"/>
    <col min="8699" max="8699" width="6.85546875" style="229" customWidth="1"/>
    <col min="8700" max="8700" width="10.28515625" style="229" customWidth="1"/>
    <col min="8701" max="8702" width="9.140625" style="229" customWidth="1"/>
    <col min="8703" max="8703" width="7.140625" style="229" customWidth="1"/>
    <col min="8704" max="8704" width="10.42578125" style="229" customWidth="1"/>
    <col min="8705" max="8705" width="7.140625" style="229" customWidth="1"/>
    <col min="8706" max="8706" width="9.140625" style="229"/>
    <col min="8707" max="8707" width="7.28515625" style="229" customWidth="1"/>
    <col min="8708" max="8708" width="9.140625" style="229"/>
    <col min="8709" max="8709" width="6.85546875" style="229" customWidth="1"/>
    <col min="8710" max="8710" width="10.28515625" style="229" customWidth="1"/>
    <col min="8711" max="8931" width="9.140625" style="229"/>
    <col min="8932" max="8932" width="8.5703125" style="229" customWidth="1"/>
    <col min="8933" max="8933" width="21.42578125" style="229" customWidth="1"/>
    <col min="8934" max="8934" width="12.42578125" style="229" customWidth="1"/>
    <col min="8935" max="8935" width="0" style="229" hidden="1" customWidth="1"/>
    <col min="8936" max="8936" width="13.85546875" style="229" customWidth="1"/>
    <col min="8937" max="8940" width="9.140625" style="229" customWidth="1"/>
    <col min="8941" max="8941" width="11.7109375" style="229" customWidth="1"/>
    <col min="8942" max="8942" width="10.5703125" style="229" customWidth="1"/>
    <col min="8943" max="8943" width="10.28515625" style="229" customWidth="1"/>
    <col min="8944" max="8944" width="10.85546875" style="229" customWidth="1"/>
    <col min="8945" max="8945" width="11.140625" style="229" customWidth="1"/>
    <col min="8946" max="8946" width="12.5703125" style="229" customWidth="1"/>
    <col min="8947" max="8947" width="18.28515625" style="229" customWidth="1"/>
    <col min="8948" max="8948" width="18.42578125" style="229" customWidth="1"/>
    <col min="8949" max="8949" width="7.140625" style="229" customWidth="1"/>
    <col min="8950" max="8950" width="10.42578125" style="229" customWidth="1"/>
    <col min="8951" max="8951" width="7.140625" style="229" customWidth="1"/>
    <col min="8952" max="8952" width="9.140625" style="229" customWidth="1"/>
    <col min="8953" max="8953" width="7.28515625" style="229" customWidth="1"/>
    <col min="8954" max="8954" width="9.140625" style="229" customWidth="1"/>
    <col min="8955" max="8955" width="6.85546875" style="229" customWidth="1"/>
    <col min="8956" max="8956" width="10.28515625" style="229" customWidth="1"/>
    <col min="8957" max="8958" width="9.140625" style="229" customWidth="1"/>
    <col min="8959" max="8959" width="7.140625" style="229" customWidth="1"/>
    <col min="8960" max="8960" width="10.42578125" style="229" customWidth="1"/>
    <col min="8961" max="8961" width="7.140625" style="229" customWidth="1"/>
    <col min="8962" max="8962" width="9.140625" style="229"/>
    <col min="8963" max="8963" width="7.28515625" style="229" customWidth="1"/>
    <col min="8964" max="8964" width="9.140625" style="229"/>
    <col min="8965" max="8965" width="6.85546875" style="229" customWidth="1"/>
    <col min="8966" max="8966" width="10.28515625" style="229" customWidth="1"/>
    <col min="8967" max="9187" width="9.140625" style="229"/>
    <col min="9188" max="9188" width="8.5703125" style="229" customWidth="1"/>
    <col min="9189" max="9189" width="21.42578125" style="229" customWidth="1"/>
    <col min="9190" max="9190" width="12.42578125" style="229" customWidth="1"/>
    <col min="9191" max="9191" width="0" style="229" hidden="1" customWidth="1"/>
    <col min="9192" max="9192" width="13.85546875" style="229" customWidth="1"/>
    <col min="9193" max="9196" width="9.140625" style="229" customWidth="1"/>
    <col min="9197" max="9197" width="11.7109375" style="229" customWidth="1"/>
    <col min="9198" max="9198" width="10.5703125" style="229" customWidth="1"/>
    <col min="9199" max="9199" width="10.28515625" style="229" customWidth="1"/>
    <col min="9200" max="9200" width="10.85546875" style="229" customWidth="1"/>
    <col min="9201" max="9201" width="11.140625" style="229" customWidth="1"/>
    <col min="9202" max="9202" width="12.5703125" style="229" customWidth="1"/>
    <col min="9203" max="9203" width="18.28515625" style="229" customWidth="1"/>
    <col min="9204" max="9204" width="18.42578125" style="229" customWidth="1"/>
    <col min="9205" max="9205" width="7.140625" style="229" customWidth="1"/>
    <col min="9206" max="9206" width="10.42578125" style="229" customWidth="1"/>
    <col min="9207" max="9207" width="7.140625" style="229" customWidth="1"/>
    <col min="9208" max="9208" width="9.140625" style="229" customWidth="1"/>
    <col min="9209" max="9209" width="7.28515625" style="229" customWidth="1"/>
    <col min="9210" max="9210" width="9.140625" style="229" customWidth="1"/>
    <col min="9211" max="9211" width="6.85546875" style="229" customWidth="1"/>
    <col min="9212" max="9212" width="10.28515625" style="229" customWidth="1"/>
    <col min="9213" max="9214" width="9.140625" style="229" customWidth="1"/>
    <col min="9215" max="9215" width="7.140625" style="229" customWidth="1"/>
    <col min="9216" max="9216" width="10.42578125" style="229" customWidth="1"/>
    <col min="9217" max="9217" width="7.140625" style="229" customWidth="1"/>
    <col min="9218" max="9218" width="9.140625" style="229"/>
    <col min="9219" max="9219" width="7.28515625" style="229" customWidth="1"/>
    <col min="9220" max="9220" width="9.140625" style="229"/>
    <col min="9221" max="9221" width="6.85546875" style="229" customWidth="1"/>
    <col min="9222" max="9222" width="10.28515625" style="229" customWidth="1"/>
    <col min="9223" max="9443" width="9.140625" style="229"/>
    <col min="9444" max="9444" width="8.5703125" style="229" customWidth="1"/>
    <col min="9445" max="9445" width="21.42578125" style="229" customWidth="1"/>
    <col min="9446" max="9446" width="12.42578125" style="229" customWidth="1"/>
    <col min="9447" max="9447" width="0" style="229" hidden="1" customWidth="1"/>
    <col min="9448" max="9448" width="13.85546875" style="229" customWidth="1"/>
    <col min="9449" max="9452" width="9.140625" style="229" customWidth="1"/>
    <col min="9453" max="9453" width="11.7109375" style="229" customWidth="1"/>
    <col min="9454" max="9454" width="10.5703125" style="229" customWidth="1"/>
    <col min="9455" max="9455" width="10.28515625" style="229" customWidth="1"/>
    <col min="9456" max="9456" width="10.85546875" style="229" customWidth="1"/>
    <col min="9457" max="9457" width="11.140625" style="229" customWidth="1"/>
    <col min="9458" max="9458" width="12.5703125" style="229" customWidth="1"/>
    <col min="9459" max="9459" width="18.28515625" style="229" customWidth="1"/>
    <col min="9460" max="9460" width="18.42578125" style="229" customWidth="1"/>
    <col min="9461" max="9461" width="7.140625" style="229" customWidth="1"/>
    <col min="9462" max="9462" width="10.42578125" style="229" customWidth="1"/>
    <col min="9463" max="9463" width="7.140625" style="229" customWidth="1"/>
    <col min="9464" max="9464" width="9.140625" style="229" customWidth="1"/>
    <col min="9465" max="9465" width="7.28515625" style="229" customWidth="1"/>
    <col min="9466" max="9466" width="9.140625" style="229" customWidth="1"/>
    <col min="9467" max="9467" width="6.85546875" style="229" customWidth="1"/>
    <col min="9468" max="9468" width="10.28515625" style="229" customWidth="1"/>
    <col min="9469" max="9470" width="9.140625" style="229" customWidth="1"/>
    <col min="9471" max="9471" width="7.140625" style="229" customWidth="1"/>
    <col min="9472" max="9472" width="10.42578125" style="229" customWidth="1"/>
    <col min="9473" max="9473" width="7.140625" style="229" customWidth="1"/>
    <col min="9474" max="9474" width="9.140625" style="229"/>
    <col min="9475" max="9475" width="7.28515625" style="229" customWidth="1"/>
    <col min="9476" max="9476" width="9.140625" style="229"/>
    <col min="9477" max="9477" width="6.85546875" style="229" customWidth="1"/>
    <col min="9478" max="9478" width="10.28515625" style="229" customWidth="1"/>
    <col min="9479" max="9699" width="9.140625" style="229"/>
    <col min="9700" max="9700" width="8.5703125" style="229" customWidth="1"/>
    <col min="9701" max="9701" width="21.42578125" style="229" customWidth="1"/>
    <col min="9702" max="9702" width="12.42578125" style="229" customWidth="1"/>
    <col min="9703" max="9703" width="0" style="229" hidden="1" customWidth="1"/>
    <col min="9704" max="9704" width="13.85546875" style="229" customWidth="1"/>
    <col min="9705" max="9708" width="9.140625" style="229" customWidth="1"/>
    <col min="9709" max="9709" width="11.7109375" style="229" customWidth="1"/>
    <col min="9710" max="9710" width="10.5703125" style="229" customWidth="1"/>
    <col min="9711" max="9711" width="10.28515625" style="229" customWidth="1"/>
    <col min="9712" max="9712" width="10.85546875" style="229" customWidth="1"/>
    <col min="9713" max="9713" width="11.140625" style="229" customWidth="1"/>
    <col min="9714" max="9714" width="12.5703125" style="229" customWidth="1"/>
    <col min="9715" max="9715" width="18.28515625" style="229" customWidth="1"/>
    <col min="9716" max="9716" width="18.42578125" style="229" customWidth="1"/>
    <col min="9717" max="9717" width="7.140625" style="229" customWidth="1"/>
    <col min="9718" max="9718" width="10.42578125" style="229" customWidth="1"/>
    <col min="9719" max="9719" width="7.140625" style="229" customWidth="1"/>
    <col min="9720" max="9720" width="9.140625" style="229" customWidth="1"/>
    <col min="9721" max="9721" width="7.28515625" style="229" customWidth="1"/>
    <col min="9722" max="9722" width="9.140625" style="229" customWidth="1"/>
    <col min="9723" max="9723" width="6.85546875" style="229" customWidth="1"/>
    <col min="9724" max="9724" width="10.28515625" style="229" customWidth="1"/>
    <col min="9725" max="9726" width="9.140625" style="229" customWidth="1"/>
    <col min="9727" max="9727" width="7.140625" style="229" customWidth="1"/>
    <col min="9728" max="9728" width="10.42578125" style="229" customWidth="1"/>
    <col min="9729" max="9729" width="7.140625" style="229" customWidth="1"/>
    <col min="9730" max="9730" width="9.140625" style="229"/>
    <col min="9731" max="9731" width="7.28515625" style="229" customWidth="1"/>
    <col min="9732" max="9732" width="9.140625" style="229"/>
    <col min="9733" max="9733" width="6.85546875" style="229" customWidth="1"/>
    <col min="9734" max="9734" width="10.28515625" style="229" customWidth="1"/>
    <col min="9735" max="9955" width="9.140625" style="229"/>
    <col min="9956" max="9956" width="8.5703125" style="229" customWidth="1"/>
    <col min="9957" max="9957" width="21.42578125" style="229" customWidth="1"/>
    <col min="9958" max="9958" width="12.42578125" style="229" customWidth="1"/>
    <col min="9959" max="9959" width="0" style="229" hidden="1" customWidth="1"/>
    <col min="9960" max="9960" width="13.85546875" style="229" customWidth="1"/>
    <col min="9961" max="9964" width="9.140625" style="229" customWidth="1"/>
    <col min="9965" max="9965" width="11.7109375" style="229" customWidth="1"/>
    <col min="9966" max="9966" width="10.5703125" style="229" customWidth="1"/>
    <col min="9967" max="9967" width="10.28515625" style="229" customWidth="1"/>
    <col min="9968" max="9968" width="10.85546875" style="229" customWidth="1"/>
    <col min="9969" max="9969" width="11.140625" style="229" customWidth="1"/>
    <col min="9970" max="9970" width="12.5703125" style="229" customWidth="1"/>
    <col min="9971" max="9971" width="18.28515625" style="229" customWidth="1"/>
    <col min="9972" max="9972" width="18.42578125" style="229" customWidth="1"/>
    <col min="9973" max="9973" width="7.140625" style="229" customWidth="1"/>
    <col min="9974" max="9974" width="10.42578125" style="229" customWidth="1"/>
    <col min="9975" max="9975" width="7.140625" style="229" customWidth="1"/>
    <col min="9976" max="9976" width="9.140625" style="229" customWidth="1"/>
    <col min="9977" max="9977" width="7.28515625" style="229" customWidth="1"/>
    <col min="9978" max="9978" width="9.140625" style="229" customWidth="1"/>
    <col min="9979" max="9979" width="6.85546875" style="229" customWidth="1"/>
    <col min="9980" max="9980" width="10.28515625" style="229" customWidth="1"/>
    <col min="9981" max="9982" width="9.140625" style="229" customWidth="1"/>
    <col min="9983" max="9983" width="7.140625" style="229" customWidth="1"/>
    <col min="9984" max="9984" width="10.42578125" style="229" customWidth="1"/>
    <col min="9985" max="9985" width="7.140625" style="229" customWidth="1"/>
    <col min="9986" max="9986" width="9.140625" style="229"/>
    <col min="9987" max="9987" width="7.28515625" style="229" customWidth="1"/>
    <col min="9988" max="9988" width="9.140625" style="229"/>
    <col min="9989" max="9989" width="6.85546875" style="229" customWidth="1"/>
    <col min="9990" max="9990" width="10.28515625" style="229" customWidth="1"/>
    <col min="9991" max="10211" width="9.140625" style="229"/>
    <col min="10212" max="10212" width="8.5703125" style="229" customWidth="1"/>
    <col min="10213" max="10213" width="21.42578125" style="229" customWidth="1"/>
    <col min="10214" max="10214" width="12.42578125" style="229" customWidth="1"/>
    <col min="10215" max="10215" width="0" style="229" hidden="1" customWidth="1"/>
    <col min="10216" max="10216" width="13.85546875" style="229" customWidth="1"/>
    <col min="10217" max="10220" width="9.140625" style="229" customWidth="1"/>
    <col min="10221" max="10221" width="11.7109375" style="229" customWidth="1"/>
    <col min="10222" max="10222" width="10.5703125" style="229" customWidth="1"/>
    <col min="10223" max="10223" width="10.28515625" style="229" customWidth="1"/>
    <col min="10224" max="10224" width="10.85546875" style="229" customWidth="1"/>
    <col min="10225" max="10225" width="11.140625" style="229" customWidth="1"/>
    <col min="10226" max="10226" width="12.5703125" style="229" customWidth="1"/>
    <col min="10227" max="10227" width="18.28515625" style="229" customWidth="1"/>
    <col min="10228" max="10228" width="18.42578125" style="229" customWidth="1"/>
    <col min="10229" max="10229" width="7.140625" style="229" customWidth="1"/>
    <col min="10230" max="10230" width="10.42578125" style="229" customWidth="1"/>
    <col min="10231" max="10231" width="7.140625" style="229" customWidth="1"/>
    <col min="10232" max="10232" width="9.140625" style="229" customWidth="1"/>
    <col min="10233" max="10233" width="7.28515625" style="229" customWidth="1"/>
    <col min="10234" max="10234" width="9.140625" style="229" customWidth="1"/>
    <col min="10235" max="10235" width="6.85546875" style="229" customWidth="1"/>
    <col min="10236" max="10236" width="10.28515625" style="229" customWidth="1"/>
    <col min="10237" max="10238" width="9.140625" style="229" customWidth="1"/>
    <col min="10239" max="10239" width="7.140625" style="229" customWidth="1"/>
    <col min="10240" max="10240" width="10.42578125" style="229" customWidth="1"/>
    <col min="10241" max="10241" width="7.140625" style="229" customWidth="1"/>
    <col min="10242" max="10242" width="9.140625" style="229"/>
    <col min="10243" max="10243" width="7.28515625" style="229" customWidth="1"/>
    <col min="10244" max="10244" width="9.140625" style="229"/>
    <col min="10245" max="10245" width="6.85546875" style="229" customWidth="1"/>
    <col min="10246" max="10246" width="10.28515625" style="229" customWidth="1"/>
    <col min="10247" max="10467" width="9.140625" style="229"/>
    <col min="10468" max="10468" width="8.5703125" style="229" customWidth="1"/>
    <col min="10469" max="10469" width="21.42578125" style="229" customWidth="1"/>
    <col min="10470" max="10470" width="12.42578125" style="229" customWidth="1"/>
    <col min="10471" max="10471" width="0" style="229" hidden="1" customWidth="1"/>
    <col min="10472" max="10472" width="13.85546875" style="229" customWidth="1"/>
    <col min="10473" max="10476" width="9.140625" style="229" customWidth="1"/>
    <col min="10477" max="10477" width="11.7109375" style="229" customWidth="1"/>
    <col min="10478" max="10478" width="10.5703125" style="229" customWidth="1"/>
    <col min="10479" max="10479" width="10.28515625" style="229" customWidth="1"/>
    <col min="10480" max="10480" width="10.85546875" style="229" customWidth="1"/>
    <col min="10481" max="10481" width="11.140625" style="229" customWidth="1"/>
    <col min="10482" max="10482" width="12.5703125" style="229" customWidth="1"/>
    <col min="10483" max="10483" width="18.28515625" style="229" customWidth="1"/>
    <col min="10484" max="10484" width="18.42578125" style="229" customWidth="1"/>
    <col min="10485" max="10485" width="7.140625" style="229" customWidth="1"/>
    <col min="10486" max="10486" width="10.42578125" style="229" customWidth="1"/>
    <col min="10487" max="10487" width="7.140625" style="229" customWidth="1"/>
    <col min="10488" max="10488" width="9.140625" style="229" customWidth="1"/>
    <col min="10489" max="10489" width="7.28515625" style="229" customWidth="1"/>
    <col min="10490" max="10490" width="9.140625" style="229" customWidth="1"/>
    <col min="10491" max="10491" width="6.85546875" style="229" customWidth="1"/>
    <col min="10492" max="10492" width="10.28515625" style="229" customWidth="1"/>
    <col min="10493" max="10494" width="9.140625" style="229" customWidth="1"/>
    <col min="10495" max="10495" width="7.140625" style="229" customWidth="1"/>
    <col min="10496" max="10496" width="10.42578125" style="229" customWidth="1"/>
    <col min="10497" max="10497" width="7.140625" style="229" customWidth="1"/>
    <col min="10498" max="10498" width="9.140625" style="229"/>
    <col min="10499" max="10499" width="7.28515625" style="229" customWidth="1"/>
    <col min="10500" max="10500" width="9.140625" style="229"/>
    <col min="10501" max="10501" width="6.85546875" style="229" customWidth="1"/>
    <col min="10502" max="10502" width="10.28515625" style="229" customWidth="1"/>
    <col min="10503" max="10723" width="9.140625" style="229"/>
    <col min="10724" max="10724" width="8.5703125" style="229" customWidth="1"/>
    <col min="10725" max="10725" width="21.42578125" style="229" customWidth="1"/>
    <col min="10726" max="10726" width="12.42578125" style="229" customWidth="1"/>
    <col min="10727" max="10727" width="0" style="229" hidden="1" customWidth="1"/>
    <col min="10728" max="10728" width="13.85546875" style="229" customWidth="1"/>
    <col min="10729" max="10732" width="9.140625" style="229" customWidth="1"/>
    <col min="10733" max="10733" width="11.7109375" style="229" customWidth="1"/>
    <col min="10734" max="10734" width="10.5703125" style="229" customWidth="1"/>
    <col min="10735" max="10735" width="10.28515625" style="229" customWidth="1"/>
    <col min="10736" max="10736" width="10.85546875" style="229" customWidth="1"/>
    <col min="10737" max="10737" width="11.140625" style="229" customWidth="1"/>
    <col min="10738" max="10738" width="12.5703125" style="229" customWidth="1"/>
    <col min="10739" max="10739" width="18.28515625" style="229" customWidth="1"/>
    <col min="10740" max="10740" width="18.42578125" style="229" customWidth="1"/>
    <col min="10741" max="10741" width="7.140625" style="229" customWidth="1"/>
    <col min="10742" max="10742" width="10.42578125" style="229" customWidth="1"/>
    <col min="10743" max="10743" width="7.140625" style="229" customWidth="1"/>
    <col min="10744" max="10744" width="9.140625" style="229" customWidth="1"/>
    <col min="10745" max="10745" width="7.28515625" style="229" customWidth="1"/>
    <col min="10746" max="10746" width="9.140625" style="229" customWidth="1"/>
    <col min="10747" max="10747" width="6.85546875" style="229" customWidth="1"/>
    <col min="10748" max="10748" width="10.28515625" style="229" customWidth="1"/>
    <col min="10749" max="10750" width="9.140625" style="229" customWidth="1"/>
    <col min="10751" max="10751" width="7.140625" style="229" customWidth="1"/>
    <col min="10752" max="10752" width="10.42578125" style="229" customWidth="1"/>
    <col min="10753" max="10753" width="7.140625" style="229" customWidth="1"/>
    <col min="10754" max="10754" width="9.140625" style="229"/>
    <col min="10755" max="10755" width="7.28515625" style="229" customWidth="1"/>
    <col min="10756" max="10756" width="9.140625" style="229"/>
    <col min="10757" max="10757" width="6.85546875" style="229" customWidth="1"/>
    <col min="10758" max="10758" width="10.28515625" style="229" customWidth="1"/>
    <col min="10759" max="10979" width="9.140625" style="229"/>
    <col min="10980" max="10980" width="8.5703125" style="229" customWidth="1"/>
    <col min="10981" max="10981" width="21.42578125" style="229" customWidth="1"/>
    <col min="10982" max="10982" width="12.42578125" style="229" customWidth="1"/>
    <col min="10983" max="10983" width="0" style="229" hidden="1" customWidth="1"/>
    <col min="10984" max="10984" width="13.85546875" style="229" customWidth="1"/>
    <col min="10985" max="10988" width="9.140625" style="229" customWidth="1"/>
    <col min="10989" max="10989" width="11.7109375" style="229" customWidth="1"/>
    <col min="10990" max="10990" width="10.5703125" style="229" customWidth="1"/>
    <col min="10991" max="10991" width="10.28515625" style="229" customWidth="1"/>
    <col min="10992" max="10992" width="10.85546875" style="229" customWidth="1"/>
    <col min="10993" max="10993" width="11.140625" style="229" customWidth="1"/>
    <col min="10994" max="10994" width="12.5703125" style="229" customWidth="1"/>
    <col min="10995" max="10995" width="18.28515625" style="229" customWidth="1"/>
    <col min="10996" max="10996" width="18.42578125" style="229" customWidth="1"/>
    <col min="10997" max="10997" width="7.140625" style="229" customWidth="1"/>
    <col min="10998" max="10998" width="10.42578125" style="229" customWidth="1"/>
    <col min="10999" max="10999" width="7.140625" style="229" customWidth="1"/>
    <col min="11000" max="11000" width="9.140625" style="229" customWidth="1"/>
    <col min="11001" max="11001" width="7.28515625" style="229" customWidth="1"/>
    <col min="11002" max="11002" width="9.140625" style="229" customWidth="1"/>
    <col min="11003" max="11003" width="6.85546875" style="229" customWidth="1"/>
    <col min="11004" max="11004" width="10.28515625" style="229" customWidth="1"/>
    <col min="11005" max="11006" width="9.140625" style="229" customWidth="1"/>
    <col min="11007" max="11007" width="7.140625" style="229" customWidth="1"/>
    <col min="11008" max="11008" width="10.42578125" style="229" customWidth="1"/>
    <col min="11009" max="11009" width="7.140625" style="229" customWidth="1"/>
    <col min="11010" max="11010" width="9.140625" style="229"/>
    <col min="11011" max="11011" width="7.28515625" style="229" customWidth="1"/>
    <col min="11012" max="11012" width="9.140625" style="229"/>
    <col min="11013" max="11013" width="6.85546875" style="229" customWidth="1"/>
    <col min="11014" max="11014" width="10.28515625" style="229" customWidth="1"/>
    <col min="11015" max="11235" width="9.140625" style="229"/>
    <col min="11236" max="11236" width="8.5703125" style="229" customWidth="1"/>
    <col min="11237" max="11237" width="21.42578125" style="229" customWidth="1"/>
    <col min="11238" max="11238" width="12.42578125" style="229" customWidth="1"/>
    <col min="11239" max="11239" width="0" style="229" hidden="1" customWidth="1"/>
    <col min="11240" max="11240" width="13.85546875" style="229" customWidth="1"/>
    <col min="11241" max="11244" width="9.140625" style="229" customWidth="1"/>
    <col min="11245" max="11245" width="11.7109375" style="229" customWidth="1"/>
    <col min="11246" max="11246" width="10.5703125" style="229" customWidth="1"/>
    <col min="11247" max="11247" width="10.28515625" style="229" customWidth="1"/>
    <col min="11248" max="11248" width="10.85546875" style="229" customWidth="1"/>
    <col min="11249" max="11249" width="11.140625" style="229" customWidth="1"/>
    <col min="11250" max="11250" width="12.5703125" style="229" customWidth="1"/>
    <col min="11251" max="11251" width="18.28515625" style="229" customWidth="1"/>
    <col min="11252" max="11252" width="18.42578125" style="229" customWidth="1"/>
    <col min="11253" max="11253" width="7.140625" style="229" customWidth="1"/>
    <col min="11254" max="11254" width="10.42578125" style="229" customWidth="1"/>
    <col min="11255" max="11255" width="7.140625" style="229" customWidth="1"/>
    <col min="11256" max="11256" width="9.140625" style="229" customWidth="1"/>
    <col min="11257" max="11257" width="7.28515625" style="229" customWidth="1"/>
    <col min="11258" max="11258" width="9.140625" style="229" customWidth="1"/>
    <col min="11259" max="11259" width="6.85546875" style="229" customWidth="1"/>
    <col min="11260" max="11260" width="10.28515625" style="229" customWidth="1"/>
    <col min="11261" max="11262" width="9.140625" style="229" customWidth="1"/>
    <col min="11263" max="11263" width="7.140625" style="229" customWidth="1"/>
    <col min="11264" max="11264" width="10.42578125" style="229" customWidth="1"/>
    <col min="11265" max="11265" width="7.140625" style="229" customWidth="1"/>
    <col min="11266" max="11266" width="9.140625" style="229"/>
    <col min="11267" max="11267" width="7.28515625" style="229" customWidth="1"/>
    <col min="11268" max="11268" width="9.140625" style="229"/>
    <col min="11269" max="11269" width="6.85546875" style="229" customWidth="1"/>
    <col min="11270" max="11270" width="10.28515625" style="229" customWidth="1"/>
    <col min="11271" max="11491" width="9.140625" style="229"/>
    <col min="11492" max="11492" width="8.5703125" style="229" customWidth="1"/>
    <col min="11493" max="11493" width="21.42578125" style="229" customWidth="1"/>
    <col min="11494" max="11494" width="12.42578125" style="229" customWidth="1"/>
    <col min="11495" max="11495" width="0" style="229" hidden="1" customWidth="1"/>
    <col min="11496" max="11496" width="13.85546875" style="229" customWidth="1"/>
    <col min="11497" max="11500" width="9.140625" style="229" customWidth="1"/>
    <col min="11501" max="11501" width="11.7109375" style="229" customWidth="1"/>
    <col min="11502" max="11502" width="10.5703125" style="229" customWidth="1"/>
    <col min="11503" max="11503" width="10.28515625" style="229" customWidth="1"/>
    <col min="11504" max="11504" width="10.85546875" style="229" customWidth="1"/>
    <col min="11505" max="11505" width="11.140625" style="229" customWidth="1"/>
    <col min="11506" max="11506" width="12.5703125" style="229" customWidth="1"/>
    <col min="11507" max="11507" width="18.28515625" style="229" customWidth="1"/>
    <col min="11508" max="11508" width="18.42578125" style="229" customWidth="1"/>
    <col min="11509" max="11509" width="7.140625" style="229" customWidth="1"/>
    <col min="11510" max="11510" width="10.42578125" style="229" customWidth="1"/>
    <col min="11511" max="11511" width="7.140625" style="229" customWidth="1"/>
    <col min="11512" max="11512" width="9.140625" style="229" customWidth="1"/>
    <col min="11513" max="11513" width="7.28515625" style="229" customWidth="1"/>
    <col min="11514" max="11514" width="9.140625" style="229" customWidth="1"/>
    <col min="11515" max="11515" width="6.85546875" style="229" customWidth="1"/>
    <col min="11516" max="11516" width="10.28515625" style="229" customWidth="1"/>
    <col min="11517" max="11518" width="9.140625" style="229" customWidth="1"/>
    <col min="11519" max="11519" width="7.140625" style="229" customWidth="1"/>
    <col min="11520" max="11520" width="10.42578125" style="229" customWidth="1"/>
    <col min="11521" max="11521" width="7.140625" style="229" customWidth="1"/>
    <col min="11522" max="11522" width="9.140625" style="229"/>
    <col min="11523" max="11523" width="7.28515625" style="229" customWidth="1"/>
    <col min="11524" max="11524" width="9.140625" style="229"/>
    <col min="11525" max="11525" width="6.85546875" style="229" customWidth="1"/>
    <col min="11526" max="11526" width="10.28515625" style="229" customWidth="1"/>
    <col min="11527" max="11747" width="9.140625" style="229"/>
    <col min="11748" max="11748" width="8.5703125" style="229" customWidth="1"/>
    <col min="11749" max="11749" width="21.42578125" style="229" customWidth="1"/>
    <col min="11750" max="11750" width="12.42578125" style="229" customWidth="1"/>
    <col min="11751" max="11751" width="0" style="229" hidden="1" customWidth="1"/>
    <col min="11752" max="11752" width="13.85546875" style="229" customWidth="1"/>
    <col min="11753" max="11756" width="9.140625" style="229" customWidth="1"/>
    <col min="11757" max="11757" width="11.7109375" style="229" customWidth="1"/>
    <col min="11758" max="11758" width="10.5703125" style="229" customWidth="1"/>
    <col min="11759" max="11759" width="10.28515625" style="229" customWidth="1"/>
    <col min="11760" max="11760" width="10.85546875" style="229" customWidth="1"/>
    <col min="11761" max="11761" width="11.140625" style="229" customWidth="1"/>
    <col min="11762" max="11762" width="12.5703125" style="229" customWidth="1"/>
    <col min="11763" max="11763" width="18.28515625" style="229" customWidth="1"/>
    <col min="11764" max="11764" width="18.42578125" style="229" customWidth="1"/>
    <col min="11765" max="11765" width="7.140625" style="229" customWidth="1"/>
    <col min="11766" max="11766" width="10.42578125" style="229" customWidth="1"/>
    <col min="11767" max="11767" width="7.140625" style="229" customWidth="1"/>
    <col min="11768" max="11768" width="9.140625" style="229" customWidth="1"/>
    <col min="11769" max="11769" width="7.28515625" style="229" customWidth="1"/>
    <col min="11770" max="11770" width="9.140625" style="229" customWidth="1"/>
    <col min="11771" max="11771" width="6.85546875" style="229" customWidth="1"/>
    <col min="11772" max="11772" width="10.28515625" style="229" customWidth="1"/>
    <col min="11773" max="11774" width="9.140625" style="229" customWidth="1"/>
    <col min="11775" max="11775" width="7.140625" style="229" customWidth="1"/>
    <col min="11776" max="11776" width="10.42578125" style="229" customWidth="1"/>
    <col min="11777" max="11777" width="7.140625" style="229" customWidth="1"/>
    <col min="11778" max="11778" width="9.140625" style="229"/>
    <col min="11779" max="11779" width="7.28515625" style="229" customWidth="1"/>
    <col min="11780" max="11780" width="9.140625" style="229"/>
    <col min="11781" max="11781" width="6.85546875" style="229" customWidth="1"/>
    <col min="11782" max="11782" width="10.28515625" style="229" customWidth="1"/>
    <col min="11783" max="12003" width="9.140625" style="229"/>
    <col min="12004" max="12004" width="8.5703125" style="229" customWidth="1"/>
    <col min="12005" max="12005" width="21.42578125" style="229" customWidth="1"/>
    <col min="12006" max="12006" width="12.42578125" style="229" customWidth="1"/>
    <col min="12007" max="12007" width="0" style="229" hidden="1" customWidth="1"/>
    <col min="12008" max="12008" width="13.85546875" style="229" customWidth="1"/>
    <col min="12009" max="12012" width="9.140625" style="229" customWidth="1"/>
    <col min="12013" max="12013" width="11.7109375" style="229" customWidth="1"/>
    <col min="12014" max="12014" width="10.5703125" style="229" customWidth="1"/>
    <col min="12015" max="12015" width="10.28515625" style="229" customWidth="1"/>
    <col min="12016" max="12016" width="10.85546875" style="229" customWidth="1"/>
    <col min="12017" max="12017" width="11.140625" style="229" customWidth="1"/>
    <col min="12018" max="12018" width="12.5703125" style="229" customWidth="1"/>
    <col min="12019" max="12019" width="18.28515625" style="229" customWidth="1"/>
    <col min="12020" max="12020" width="18.42578125" style="229" customWidth="1"/>
    <col min="12021" max="12021" width="7.140625" style="229" customWidth="1"/>
    <col min="12022" max="12022" width="10.42578125" style="229" customWidth="1"/>
    <col min="12023" max="12023" width="7.140625" style="229" customWidth="1"/>
    <col min="12024" max="12024" width="9.140625" style="229" customWidth="1"/>
    <col min="12025" max="12025" width="7.28515625" style="229" customWidth="1"/>
    <col min="12026" max="12026" width="9.140625" style="229" customWidth="1"/>
    <col min="12027" max="12027" width="6.85546875" style="229" customWidth="1"/>
    <col min="12028" max="12028" width="10.28515625" style="229" customWidth="1"/>
    <col min="12029" max="12030" width="9.140625" style="229" customWidth="1"/>
    <col min="12031" max="12031" width="7.140625" style="229" customWidth="1"/>
    <col min="12032" max="12032" width="10.42578125" style="229" customWidth="1"/>
    <col min="12033" max="12033" width="7.140625" style="229" customWidth="1"/>
    <col min="12034" max="12034" width="9.140625" style="229"/>
    <col min="12035" max="12035" width="7.28515625" style="229" customWidth="1"/>
    <col min="12036" max="12036" width="9.140625" style="229"/>
    <col min="12037" max="12037" width="6.85546875" style="229" customWidth="1"/>
    <col min="12038" max="12038" width="10.28515625" style="229" customWidth="1"/>
    <col min="12039" max="12259" width="9.140625" style="229"/>
    <col min="12260" max="12260" width="8.5703125" style="229" customWidth="1"/>
    <col min="12261" max="12261" width="21.42578125" style="229" customWidth="1"/>
    <col min="12262" max="12262" width="12.42578125" style="229" customWidth="1"/>
    <col min="12263" max="12263" width="0" style="229" hidden="1" customWidth="1"/>
    <col min="12264" max="12264" width="13.85546875" style="229" customWidth="1"/>
    <col min="12265" max="12268" width="9.140625" style="229" customWidth="1"/>
    <col min="12269" max="12269" width="11.7109375" style="229" customWidth="1"/>
    <col min="12270" max="12270" width="10.5703125" style="229" customWidth="1"/>
    <col min="12271" max="12271" width="10.28515625" style="229" customWidth="1"/>
    <col min="12272" max="12272" width="10.85546875" style="229" customWidth="1"/>
    <col min="12273" max="12273" width="11.140625" style="229" customWidth="1"/>
    <col min="12274" max="12274" width="12.5703125" style="229" customWidth="1"/>
    <col min="12275" max="12275" width="18.28515625" style="229" customWidth="1"/>
    <col min="12276" max="12276" width="18.42578125" style="229" customWidth="1"/>
    <col min="12277" max="12277" width="7.140625" style="229" customWidth="1"/>
    <col min="12278" max="12278" width="10.42578125" style="229" customWidth="1"/>
    <col min="12279" max="12279" width="7.140625" style="229" customWidth="1"/>
    <col min="12280" max="12280" width="9.140625" style="229" customWidth="1"/>
    <col min="12281" max="12281" width="7.28515625" style="229" customWidth="1"/>
    <col min="12282" max="12282" width="9.140625" style="229" customWidth="1"/>
    <col min="12283" max="12283" width="6.85546875" style="229" customWidth="1"/>
    <col min="12284" max="12284" width="10.28515625" style="229" customWidth="1"/>
    <col min="12285" max="12286" width="9.140625" style="229" customWidth="1"/>
    <col min="12287" max="12287" width="7.140625" style="229" customWidth="1"/>
    <col min="12288" max="12288" width="10.42578125" style="229" customWidth="1"/>
    <col min="12289" max="12289" width="7.140625" style="229" customWidth="1"/>
    <col min="12290" max="12290" width="9.140625" style="229"/>
    <col min="12291" max="12291" width="7.28515625" style="229" customWidth="1"/>
    <col min="12292" max="12292" width="9.140625" style="229"/>
    <col min="12293" max="12293" width="6.85546875" style="229" customWidth="1"/>
    <col min="12294" max="12294" width="10.28515625" style="229" customWidth="1"/>
    <col min="12295" max="12515" width="9.140625" style="229"/>
    <col min="12516" max="12516" width="8.5703125" style="229" customWidth="1"/>
    <col min="12517" max="12517" width="21.42578125" style="229" customWidth="1"/>
    <col min="12518" max="12518" width="12.42578125" style="229" customWidth="1"/>
    <col min="12519" max="12519" width="0" style="229" hidden="1" customWidth="1"/>
    <col min="12520" max="12520" width="13.85546875" style="229" customWidth="1"/>
    <col min="12521" max="12524" width="9.140625" style="229" customWidth="1"/>
    <col min="12525" max="12525" width="11.7109375" style="229" customWidth="1"/>
    <col min="12526" max="12526" width="10.5703125" style="229" customWidth="1"/>
    <col min="12527" max="12527" width="10.28515625" style="229" customWidth="1"/>
    <col min="12528" max="12528" width="10.85546875" style="229" customWidth="1"/>
    <col min="12529" max="12529" width="11.140625" style="229" customWidth="1"/>
    <col min="12530" max="12530" width="12.5703125" style="229" customWidth="1"/>
    <col min="12531" max="12531" width="18.28515625" style="229" customWidth="1"/>
    <col min="12532" max="12532" width="18.42578125" style="229" customWidth="1"/>
    <col min="12533" max="12533" width="7.140625" style="229" customWidth="1"/>
    <col min="12534" max="12534" width="10.42578125" style="229" customWidth="1"/>
    <col min="12535" max="12535" width="7.140625" style="229" customWidth="1"/>
    <col min="12536" max="12536" width="9.140625" style="229" customWidth="1"/>
    <col min="12537" max="12537" width="7.28515625" style="229" customWidth="1"/>
    <col min="12538" max="12538" width="9.140625" style="229" customWidth="1"/>
    <col min="12539" max="12539" width="6.85546875" style="229" customWidth="1"/>
    <col min="12540" max="12540" width="10.28515625" style="229" customWidth="1"/>
    <col min="12541" max="12542" width="9.140625" style="229" customWidth="1"/>
    <col min="12543" max="12543" width="7.140625" style="229" customWidth="1"/>
    <col min="12544" max="12544" width="10.42578125" style="229" customWidth="1"/>
    <col min="12545" max="12545" width="7.140625" style="229" customWidth="1"/>
    <col min="12546" max="12546" width="9.140625" style="229"/>
    <col min="12547" max="12547" width="7.28515625" style="229" customWidth="1"/>
    <col min="12548" max="12548" width="9.140625" style="229"/>
    <col min="12549" max="12549" width="6.85546875" style="229" customWidth="1"/>
    <col min="12550" max="12550" width="10.28515625" style="229" customWidth="1"/>
    <col min="12551" max="12771" width="9.140625" style="229"/>
    <col min="12772" max="12772" width="8.5703125" style="229" customWidth="1"/>
    <col min="12773" max="12773" width="21.42578125" style="229" customWidth="1"/>
    <col min="12774" max="12774" width="12.42578125" style="229" customWidth="1"/>
    <col min="12775" max="12775" width="0" style="229" hidden="1" customWidth="1"/>
    <col min="12776" max="12776" width="13.85546875" style="229" customWidth="1"/>
    <col min="12777" max="12780" width="9.140625" style="229" customWidth="1"/>
    <col min="12781" max="12781" width="11.7109375" style="229" customWidth="1"/>
    <col min="12782" max="12782" width="10.5703125" style="229" customWidth="1"/>
    <col min="12783" max="12783" width="10.28515625" style="229" customWidth="1"/>
    <col min="12784" max="12784" width="10.85546875" style="229" customWidth="1"/>
    <col min="12785" max="12785" width="11.140625" style="229" customWidth="1"/>
    <col min="12786" max="12786" width="12.5703125" style="229" customWidth="1"/>
    <col min="12787" max="12787" width="18.28515625" style="229" customWidth="1"/>
    <col min="12788" max="12788" width="18.42578125" style="229" customWidth="1"/>
    <col min="12789" max="12789" width="7.140625" style="229" customWidth="1"/>
    <col min="12790" max="12790" width="10.42578125" style="229" customWidth="1"/>
    <col min="12791" max="12791" width="7.140625" style="229" customWidth="1"/>
    <col min="12792" max="12792" width="9.140625" style="229" customWidth="1"/>
    <col min="12793" max="12793" width="7.28515625" style="229" customWidth="1"/>
    <col min="12794" max="12794" width="9.140625" style="229" customWidth="1"/>
    <col min="12795" max="12795" width="6.85546875" style="229" customWidth="1"/>
    <col min="12796" max="12796" width="10.28515625" style="229" customWidth="1"/>
    <col min="12797" max="12798" width="9.140625" style="229" customWidth="1"/>
    <col min="12799" max="12799" width="7.140625" style="229" customWidth="1"/>
    <col min="12800" max="12800" width="10.42578125" style="229" customWidth="1"/>
    <col min="12801" max="12801" width="7.140625" style="229" customWidth="1"/>
    <col min="12802" max="12802" width="9.140625" style="229"/>
    <col min="12803" max="12803" width="7.28515625" style="229" customWidth="1"/>
    <col min="12804" max="12804" width="9.140625" style="229"/>
    <col min="12805" max="12805" width="6.85546875" style="229" customWidth="1"/>
    <col min="12806" max="12806" width="10.28515625" style="229" customWidth="1"/>
    <col min="12807" max="13027" width="9.140625" style="229"/>
    <col min="13028" max="13028" width="8.5703125" style="229" customWidth="1"/>
    <col min="13029" max="13029" width="21.42578125" style="229" customWidth="1"/>
    <col min="13030" max="13030" width="12.42578125" style="229" customWidth="1"/>
    <col min="13031" max="13031" width="0" style="229" hidden="1" customWidth="1"/>
    <col min="13032" max="13032" width="13.85546875" style="229" customWidth="1"/>
    <col min="13033" max="13036" width="9.140625" style="229" customWidth="1"/>
    <col min="13037" max="13037" width="11.7109375" style="229" customWidth="1"/>
    <col min="13038" max="13038" width="10.5703125" style="229" customWidth="1"/>
    <col min="13039" max="13039" width="10.28515625" style="229" customWidth="1"/>
    <col min="13040" max="13040" width="10.85546875" style="229" customWidth="1"/>
    <col min="13041" max="13041" width="11.140625" style="229" customWidth="1"/>
    <col min="13042" max="13042" width="12.5703125" style="229" customWidth="1"/>
    <col min="13043" max="13043" width="18.28515625" style="229" customWidth="1"/>
    <col min="13044" max="13044" width="18.42578125" style="229" customWidth="1"/>
    <col min="13045" max="13045" width="7.140625" style="229" customWidth="1"/>
    <col min="13046" max="13046" width="10.42578125" style="229" customWidth="1"/>
    <col min="13047" max="13047" width="7.140625" style="229" customWidth="1"/>
    <col min="13048" max="13048" width="9.140625" style="229" customWidth="1"/>
    <col min="13049" max="13049" width="7.28515625" style="229" customWidth="1"/>
    <col min="13050" max="13050" width="9.140625" style="229" customWidth="1"/>
    <col min="13051" max="13051" width="6.85546875" style="229" customWidth="1"/>
    <col min="13052" max="13052" width="10.28515625" style="229" customWidth="1"/>
    <col min="13053" max="13054" width="9.140625" style="229" customWidth="1"/>
    <col min="13055" max="13055" width="7.140625" style="229" customWidth="1"/>
    <col min="13056" max="13056" width="10.42578125" style="229" customWidth="1"/>
    <col min="13057" max="13057" width="7.140625" style="229" customWidth="1"/>
    <col min="13058" max="13058" width="9.140625" style="229"/>
    <col min="13059" max="13059" width="7.28515625" style="229" customWidth="1"/>
    <col min="13060" max="13060" width="9.140625" style="229"/>
    <col min="13061" max="13061" width="6.85546875" style="229" customWidth="1"/>
    <col min="13062" max="13062" width="10.28515625" style="229" customWidth="1"/>
    <col min="13063" max="13283" width="9.140625" style="229"/>
    <col min="13284" max="13284" width="8.5703125" style="229" customWidth="1"/>
    <col min="13285" max="13285" width="21.42578125" style="229" customWidth="1"/>
    <col min="13286" max="13286" width="12.42578125" style="229" customWidth="1"/>
    <col min="13287" max="13287" width="0" style="229" hidden="1" customWidth="1"/>
    <col min="13288" max="13288" width="13.85546875" style="229" customWidth="1"/>
    <col min="13289" max="13292" width="9.140625" style="229" customWidth="1"/>
    <col min="13293" max="13293" width="11.7109375" style="229" customWidth="1"/>
    <col min="13294" max="13294" width="10.5703125" style="229" customWidth="1"/>
    <col min="13295" max="13295" width="10.28515625" style="229" customWidth="1"/>
    <col min="13296" max="13296" width="10.85546875" style="229" customWidth="1"/>
    <col min="13297" max="13297" width="11.140625" style="229" customWidth="1"/>
    <col min="13298" max="13298" width="12.5703125" style="229" customWidth="1"/>
    <col min="13299" max="13299" width="18.28515625" style="229" customWidth="1"/>
    <col min="13300" max="13300" width="18.42578125" style="229" customWidth="1"/>
    <col min="13301" max="13301" width="7.140625" style="229" customWidth="1"/>
    <col min="13302" max="13302" width="10.42578125" style="229" customWidth="1"/>
    <col min="13303" max="13303" width="7.140625" style="229" customWidth="1"/>
    <col min="13304" max="13304" width="9.140625" style="229" customWidth="1"/>
    <col min="13305" max="13305" width="7.28515625" style="229" customWidth="1"/>
    <col min="13306" max="13306" width="9.140625" style="229" customWidth="1"/>
    <col min="13307" max="13307" width="6.85546875" style="229" customWidth="1"/>
    <col min="13308" max="13308" width="10.28515625" style="229" customWidth="1"/>
    <col min="13309" max="13310" width="9.140625" style="229" customWidth="1"/>
    <col min="13311" max="13311" width="7.140625" style="229" customWidth="1"/>
    <col min="13312" max="13312" width="10.42578125" style="229" customWidth="1"/>
    <col min="13313" max="13313" width="7.140625" style="229" customWidth="1"/>
    <col min="13314" max="13314" width="9.140625" style="229"/>
    <col min="13315" max="13315" width="7.28515625" style="229" customWidth="1"/>
    <col min="13316" max="13316" width="9.140625" style="229"/>
    <col min="13317" max="13317" width="6.85546875" style="229" customWidth="1"/>
    <col min="13318" max="13318" width="10.28515625" style="229" customWidth="1"/>
    <col min="13319" max="13539" width="9.140625" style="229"/>
    <col min="13540" max="13540" width="8.5703125" style="229" customWidth="1"/>
    <col min="13541" max="13541" width="21.42578125" style="229" customWidth="1"/>
    <col min="13542" max="13542" width="12.42578125" style="229" customWidth="1"/>
    <col min="13543" max="13543" width="0" style="229" hidden="1" customWidth="1"/>
    <col min="13544" max="13544" width="13.85546875" style="229" customWidth="1"/>
    <col min="13545" max="13548" width="9.140625" style="229" customWidth="1"/>
    <col min="13549" max="13549" width="11.7109375" style="229" customWidth="1"/>
    <col min="13550" max="13550" width="10.5703125" style="229" customWidth="1"/>
    <col min="13551" max="13551" width="10.28515625" style="229" customWidth="1"/>
    <col min="13552" max="13552" width="10.85546875" style="229" customWidth="1"/>
    <col min="13553" max="13553" width="11.140625" style="229" customWidth="1"/>
    <col min="13554" max="13554" width="12.5703125" style="229" customWidth="1"/>
    <col min="13555" max="13555" width="18.28515625" style="229" customWidth="1"/>
    <col min="13556" max="13556" width="18.42578125" style="229" customWidth="1"/>
    <col min="13557" max="13557" width="7.140625" style="229" customWidth="1"/>
    <col min="13558" max="13558" width="10.42578125" style="229" customWidth="1"/>
    <col min="13559" max="13559" width="7.140625" style="229" customWidth="1"/>
    <col min="13560" max="13560" width="9.140625" style="229" customWidth="1"/>
    <col min="13561" max="13561" width="7.28515625" style="229" customWidth="1"/>
    <col min="13562" max="13562" width="9.140625" style="229" customWidth="1"/>
    <col min="13563" max="13563" width="6.85546875" style="229" customWidth="1"/>
    <col min="13564" max="13564" width="10.28515625" style="229" customWidth="1"/>
    <col min="13565" max="13566" width="9.140625" style="229" customWidth="1"/>
    <col min="13567" max="13567" width="7.140625" style="229" customWidth="1"/>
    <col min="13568" max="13568" width="10.42578125" style="229" customWidth="1"/>
    <col min="13569" max="13569" width="7.140625" style="229" customWidth="1"/>
    <col min="13570" max="13570" width="9.140625" style="229"/>
    <col min="13571" max="13571" width="7.28515625" style="229" customWidth="1"/>
    <col min="13572" max="13572" width="9.140625" style="229"/>
    <col min="13573" max="13573" width="6.85546875" style="229" customWidth="1"/>
    <col min="13574" max="13574" width="10.28515625" style="229" customWidth="1"/>
    <col min="13575" max="13795" width="9.140625" style="229"/>
    <col min="13796" max="13796" width="8.5703125" style="229" customWidth="1"/>
    <col min="13797" max="13797" width="21.42578125" style="229" customWidth="1"/>
    <col min="13798" max="13798" width="12.42578125" style="229" customWidth="1"/>
    <col min="13799" max="13799" width="0" style="229" hidden="1" customWidth="1"/>
    <col min="13800" max="13800" width="13.85546875" style="229" customWidth="1"/>
    <col min="13801" max="13804" width="9.140625" style="229" customWidth="1"/>
    <col min="13805" max="13805" width="11.7109375" style="229" customWidth="1"/>
    <col min="13806" max="13806" width="10.5703125" style="229" customWidth="1"/>
    <col min="13807" max="13807" width="10.28515625" style="229" customWidth="1"/>
    <col min="13808" max="13808" width="10.85546875" style="229" customWidth="1"/>
    <col min="13809" max="13809" width="11.140625" style="229" customWidth="1"/>
    <col min="13810" max="13810" width="12.5703125" style="229" customWidth="1"/>
    <col min="13811" max="13811" width="18.28515625" style="229" customWidth="1"/>
    <col min="13812" max="13812" width="18.42578125" style="229" customWidth="1"/>
    <col min="13813" max="13813" width="7.140625" style="229" customWidth="1"/>
    <col min="13814" max="13814" width="10.42578125" style="229" customWidth="1"/>
    <col min="13815" max="13815" width="7.140625" style="229" customWidth="1"/>
    <col min="13816" max="13816" width="9.140625" style="229" customWidth="1"/>
    <col min="13817" max="13817" width="7.28515625" style="229" customWidth="1"/>
    <col min="13818" max="13818" width="9.140625" style="229" customWidth="1"/>
    <col min="13819" max="13819" width="6.85546875" style="229" customWidth="1"/>
    <col min="13820" max="13820" width="10.28515625" style="229" customWidth="1"/>
    <col min="13821" max="13822" width="9.140625" style="229" customWidth="1"/>
    <col min="13823" max="13823" width="7.140625" style="229" customWidth="1"/>
    <col min="13824" max="13824" width="10.42578125" style="229" customWidth="1"/>
    <col min="13825" max="13825" width="7.140625" style="229" customWidth="1"/>
    <col min="13826" max="13826" width="9.140625" style="229"/>
    <col min="13827" max="13827" width="7.28515625" style="229" customWidth="1"/>
    <col min="13828" max="13828" width="9.140625" style="229"/>
    <col min="13829" max="13829" width="6.85546875" style="229" customWidth="1"/>
    <col min="13830" max="13830" width="10.28515625" style="229" customWidth="1"/>
    <col min="13831" max="14051" width="9.140625" style="229"/>
    <col min="14052" max="14052" width="8.5703125" style="229" customWidth="1"/>
    <col min="14053" max="14053" width="21.42578125" style="229" customWidth="1"/>
    <col min="14054" max="14054" width="12.42578125" style="229" customWidth="1"/>
    <col min="14055" max="14055" width="0" style="229" hidden="1" customWidth="1"/>
    <col min="14056" max="14056" width="13.85546875" style="229" customWidth="1"/>
    <col min="14057" max="14060" width="9.140625" style="229" customWidth="1"/>
    <col min="14061" max="14061" width="11.7109375" style="229" customWidth="1"/>
    <col min="14062" max="14062" width="10.5703125" style="229" customWidth="1"/>
    <col min="14063" max="14063" width="10.28515625" style="229" customWidth="1"/>
    <col min="14064" max="14064" width="10.85546875" style="229" customWidth="1"/>
    <col min="14065" max="14065" width="11.140625" style="229" customWidth="1"/>
    <col min="14066" max="14066" width="12.5703125" style="229" customWidth="1"/>
    <col min="14067" max="14067" width="18.28515625" style="229" customWidth="1"/>
    <col min="14068" max="14068" width="18.42578125" style="229" customWidth="1"/>
    <col min="14069" max="14069" width="7.140625" style="229" customWidth="1"/>
    <col min="14070" max="14070" width="10.42578125" style="229" customWidth="1"/>
    <col min="14071" max="14071" width="7.140625" style="229" customWidth="1"/>
    <col min="14072" max="14072" width="9.140625" style="229" customWidth="1"/>
    <col min="14073" max="14073" width="7.28515625" style="229" customWidth="1"/>
    <col min="14074" max="14074" width="9.140625" style="229" customWidth="1"/>
    <col min="14075" max="14075" width="6.85546875" style="229" customWidth="1"/>
    <col min="14076" max="14076" width="10.28515625" style="229" customWidth="1"/>
    <col min="14077" max="14078" width="9.140625" style="229" customWidth="1"/>
    <col min="14079" max="14079" width="7.140625" style="229" customWidth="1"/>
    <col min="14080" max="14080" width="10.42578125" style="229" customWidth="1"/>
    <col min="14081" max="14081" width="7.140625" style="229" customWidth="1"/>
    <col min="14082" max="14082" width="9.140625" style="229"/>
    <col min="14083" max="14083" width="7.28515625" style="229" customWidth="1"/>
    <col min="14084" max="14084" width="9.140625" style="229"/>
    <col min="14085" max="14085" width="6.85546875" style="229" customWidth="1"/>
    <col min="14086" max="14086" width="10.28515625" style="229" customWidth="1"/>
    <col min="14087" max="14307" width="9.140625" style="229"/>
    <col min="14308" max="14308" width="8.5703125" style="229" customWidth="1"/>
    <col min="14309" max="14309" width="21.42578125" style="229" customWidth="1"/>
    <col min="14310" max="14310" width="12.42578125" style="229" customWidth="1"/>
    <col min="14311" max="14311" width="0" style="229" hidden="1" customWidth="1"/>
    <col min="14312" max="14312" width="13.85546875" style="229" customWidth="1"/>
    <col min="14313" max="14316" width="9.140625" style="229" customWidth="1"/>
    <col min="14317" max="14317" width="11.7109375" style="229" customWidth="1"/>
    <col min="14318" max="14318" width="10.5703125" style="229" customWidth="1"/>
    <col min="14319" max="14319" width="10.28515625" style="229" customWidth="1"/>
    <col min="14320" max="14320" width="10.85546875" style="229" customWidth="1"/>
    <col min="14321" max="14321" width="11.140625" style="229" customWidth="1"/>
    <col min="14322" max="14322" width="12.5703125" style="229" customWidth="1"/>
    <col min="14323" max="14323" width="18.28515625" style="229" customWidth="1"/>
    <col min="14324" max="14324" width="18.42578125" style="229" customWidth="1"/>
    <col min="14325" max="14325" width="7.140625" style="229" customWidth="1"/>
    <col min="14326" max="14326" width="10.42578125" style="229" customWidth="1"/>
    <col min="14327" max="14327" width="7.140625" style="229" customWidth="1"/>
    <col min="14328" max="14328" width="9.140625" style="229" customWidth="1"/>
    <col min="14329" max="14329" width="7.28515625" style="229" customWidth="1"/>
    <col min="14330" max="14330" width="9.140625" style="229" customWidth="1"/>
    <col min="14331" max="14331" width="6.85546875" style="229" customWidth="1"/>
    <col min="14332" max="14332" width="10.28515625" style="229" customWidth="1"/>
    <col min="14333" max="14334" width="9.140625" style="229" customWidth="1"/>
    <col min="14335" max="14335" width="7.140625" style="229" customWidth="1"/>
    <col min="14336" max="14336" width="10.42578125" style="229" customWidth="1"/>
    <col min="14337" max="14337" width="7.140625" style="229" customWidth="1"/>
    <col min="14338" max="14338" width="9.140625" style="229"/>
    <col min="14339" max="14339" width="7.28515625" style="229" customWidth="1"/>
    <col min="14340" max="14340" width="9.140625" style="229"/>
    <col min="14341" max="14341" width="6.85546875" style="229" customWidth="1"/>
    <col min="14342" max="14342" width="10.28515625" style="229" customWidth="1"/>
    <col min="14343" max="14563" width="9.140625" style="229"/>
    <col min="14564" max="14564" width="8.5703125" style="229" customWidth="1"/>
    <col min="14565" max="14565" width="21.42578125" style="229" customWidth="1"/>
    <col min="14566" max="14566" width="12.42578125" style="229" customWidth="1"/>
    <col min="14567" max="14567" width="0" style="229" hidden="1" customWidth="1"/>
    <col min="14568" max="14568" width="13.85546875" style="229" customWidth="1"/>
    <col min="14569" max="14572" width="9.140625" style="229" customWidth="1"/>
    <col min="14573" max="14573" width="11.7109375" style="229" customWidth="1"/>
    <col min="14574" max="14574" width="10.5703125" style="229" customWidth="1"/>
    <col min="14575" max="14575" width="10.28515625" style="229" customWidth="1"/>
    <col min="14576" max="14576" width="10.85546875" style="229" customWidth="1"/>
    <col min="14577" max="14577" width="11.140625" style="229" customWidth="1"/>
    <col min="14578" max="14578" width="12.5703125" style="229" customWidth="1"/>
    <col min="14579" max="14579" width="18.28515625" style="229" customWidth="1"/>
    <col min="14580" max="14580" width="18.42578125" style="229" customWidth="1"/>
    <col min="14581" max="14581" width="7.140625" style="229" customWidth="1"/>
    <col min="14582" max="14582" width="10.42578125" style="229" customWidth="1"/>
    <col min="14583" max="14583" width="7.140625" style="229" customWidth="1"/>
    <col min="14584" max="14584" width="9.140625" style="229" customWidth="1"/>
    <col min="14585" max="14585" width="7.28515625" style="229" customWidth="1"/>
    <col min="14586" max="14586" width="9.140625" style="229" customWidth="1"/>
    <col min="14587" max="14587" width="6.85546875" style="229" customWidth="1"/>
    <col min="14588" max="14588" width="10.28515625" style="229" customWidth="1"/>
    <col min="14589" max="14590" width="9.140625" style="229" customWidth="1"/>
    <col min="14591" max="14591" width="7.140625" style="229" customWidth="1"/>
    <col min="14592" max="14592" width="10.42578125" style="229" customWidth="1"/>
    <col min="14593" max="14593" width="7.140625" style="229" customWidth="1"/>
    <col min="14594" max="14594" width="9.140625" style="229"/>
    <col min="14595" max="14595" width="7.28515625" style="229" customWidth="1"/>
    <col min="14596" max="14596" width="9.140625" style="229"/>
    <col min="14597" max="14597" width="6.85546875" style="229" customWidth="1"/>
    <col min="14598" max="14598" width="10.28515625" style="229" customWidth="1"/>
    <col min="14599" max="14819" width="9.140625" style="229"/>
    <col min="14820" max="14820" width="8.5703125" style="229" customWidth="1"/>
    <col min="14821" max="14821" width="21.42578125" style="229" customWidth="1"/>
    <col min="14822" max="14822" width="12.42578125" style="229" customWidth="1"/>
    <col min="14823" max="14823" width="0" style="229" hidden="1" customWidth="1"/>
    <col min="14824" max="14824" width="13.85546875" style="229" customWidth="1"/>
    <col min="14825" max="14828" width="9.140625" style="229" customWidth="1"/>
    <col min="14829" max="14829" width="11.7109375" style="229" customWidth="1"/>
    <col min="14830" max="14830" width="10.5703125" style="229" customWidth="1"/>
    <col min="14831" max="14831" width="10.28515625" style="229" customWidth="1"/>
    <col min="14832" max="14832" width="10.85546875" style="229" customWidth="1"/>
    <col min="14833" max="14833" width="11.140625" style="229" customWidth="1"/>
    <col min="14834" max="14834" width="12.5703125" style="229" customWidth="1"/>
    <col min="14835" max="14835" width="18.28515625" style="229" customWidth="1"/>
    <col min="14836" max="14836" width="18.42578125" style="229" customWidth="1"/>
    <col min="14837" max="14837" width="7.140625" style="229" customWidth="1"/>
    <col min="14838" max="14838" width="10.42578125" style="229" customWidth="1"/>
    <col min="14839" max="14839" width="7.140625" style="229" customWidth="1"/>
    <col min="14840" max="14840" width="9.140625" style="229" customWidth="1"/>
    <col min="14841" max="14841" width="7.28515625" style="229" customWidth="1"/>
    <col min="14842" max="14842" width="9.140625" style="229" customWidth="1"/>
    <col min="14843" max="14843" width="6.85546875" style="229" customWidth="1"/>
    <col min="14844" max="14844" width="10.28515625" style="229" customWidth="1"/>
    <col min="14845" max="14846" width="9.140625" style="229" customWidth="1"/>
    <col min="14847" max="14847" width="7.140625" style="229" customWidth="1"/>
    <col min="14848" max="14848" width="10.42578125" style="229" customWidth="1"/>
    <col min="14849" max="14849" width="7.140625" style="229" customWidth="1"/>
    <col min="14850" max="14850" width="9.140625" style="229"/>
    <col min="14851" max="14851" width="7.28515625" style="229" customWidth="1"/>
    <col min="14852" max="14852" width="9.140625" style="229"/>
    <col min="14853" max="14853" width="6.85546875" style="229" customWidth="1"/>
    <col min="14854" max="14854" width="10.28515625" style="229" customWidth="1"/>
    <col min="14855" max="15075" width="9.140625" style="229"/>
    <col min="15076" max="15076" width="8.5703125" style="229" customWidth="1"/>
    <col min="15077" max="15077" width="21.42578125" style="229" customWidth="1"/>
    <col min="15078" max="15078" width="12.42578125" style="229" customWidth="1"/>
    <col min="15079" max="15079" width="0" style="229" hidden="1" customWidth="1"/>
    <col min="15080" max="15080" width="13.85546875" style="229" customWidth="1"/>
    <col min="15081" max="15084" width="9.140625" style="229" customWidth="1"/>
    <col min="15085" max="15085" width="11.7109375" style="229" customWidth="1"/>
    <col min="15086" max="15086" width="10.5703125" style="229" customWidth="1"/>
    <col min="15087" max="15087" width="10.28515625" style="229" customWidth="1"/>
    <col min="15088" max="15088" width="10.85546875" style="229" customWidth="1"/>
    <col min="15089" max="15089" width="11.140625" style="229" customWidth="1"/>
    <col min="15090" max="15090" width="12.5703125" style="229" customWidth="1"/>
    <col min="15091" max="15091" width="18.28515625" style="229" customWidth="1"/>
    <col min="15092" max="15092" width="18.42578125" style="229" customWidth="1"/>
    <col min="15093" max="15093" width="7.140625" style="229" customWidth="1"/>
    <col min="15094" max="15094" width="10.42578125" style="229" customWidth="1"/>
    <col min="15095" max="15095" width="7.140625" style="229" customWidth="1"/>
    <col min="15096" max="15096" width="9.140625" style="229" customWidth="1"/>
    <col min="15097" max="15097" width="7.28515625" style="229" customWidth="1"/>
    <col min="15098" max="15098" width="9.140625" style="229" customWidth="1"/>
    <col min="15099" max="15099" width="6.85546875" style="229" customWidth="1"/>
    <col min="15100" max="15100" width="10.28515625" style="229" customWidth="1"/>
    <col min="15101" max="15102" width="9.140625" style="229" customWidth="1"/>
    <col min="15103" max="15103" width="7.140625" style="229" customWidth="1"/>
    <col min="15104" max="15104" width="10.42578125" style="229" customWidth="1"/>
    <col min="15105" max="15105" width="7.140625" style="229" customWidth="1"/>
    <col min="15106" max="15106" width="9.140625" style="229"/>
    <col min="15107" max="15107" width="7.28515625" style="229" customWidth="1"/>
    <col min="15108" max="15108" width="9.140625" style="229"/>
    <col min="15109" max="15109" width="6.85546875" style="229" customWidth="1"/>
    <col min="15110" max="15110" width="10.28515625" style="229" customWidth="1"/>
    <col min="15111" max="15331" width="9.140625" style="229"/>
    <col min="15332" max="15332" width="8.5703125" style="229" customWidth="1"/>
    <col min="15333" max="15333" width="21.42578125" style="229" customWidth="1"/>
    <col min="15334" max="15334" width="12.42578125" style="229" customWidth="1"/>
    <col min="15335" max="15335" width="0" style="229" hidden="1" customWidth="1"/>
    <col min="15336" max="15336" width="13.85546875" style="229" customWidth="1"/>
    <col min="15337" max="15340" width="9.140625" style="229" customWidth="1"/>
    <col min="15341" max="15341" width="11.7109375" style="229" customWidth="1"/>
    <col min="15342" max="15342" width="10.5703125" style="229" customWidth="1"/>
    <col min="15343" max="15343" width="10.28515625" style="229" customWidth="1"/>
    <col min="15344" max="15344" width="10.85546875" style="229" customWidth="1"/>
    <col min="15345" max="15345" width="11.140625" style="229" customWidth="1"/>
    <col min="15346" max="15346" width="12.5703125" style="229" customWidth="1"/>
    <col min="15347" max="15347" width="18.28515625" style="229" customWidth="1"/>
    <col min="15348" max="15348" width="18.42578125" style="229" customWidth="1"/>
    <col min="15349" max="15349" width="7.140625" style="229" customWidth="1"/>
    <col min="15350" max="15350" width="10.42578125" style="229" customWidth="1"/>
    <col min="15351" max="15351" width="7.140625" style="229" customWidth="1"/>
    <col min="15352" max="15352" width="9.140625" style="229" customWidth="1"/>
    <col min="15353" max="15353" width="7.28515625" style="229" customWidth="1"/>
    <col min="15354" max="15354" width="9.140625" style="229" customWidth="1"/>
    <col min="15355" max="15355" width="6.85546875" style="229" customWidth="1"/>
    <col min="15356" max="15356" width="10.28515625" style="229" customWidth="1"/>
    <col min="15357" max="15358" width="9.140625" style="229" customWidth="1"/>
    <col min="15359" max="15359" width="7.140625" style="229" customWidth="1"/>
    <col min="15360" max="15360" width="10.42578125" style="229" customWidth="1"/>
    <col min="15361" max="15361" width="7.140625" style="229" customWidth="1"/>
    <col min="15362" max="15362" width="9.140625" style="229"/>
    <col min="15363" max="15363" width="7.28515625" style="229" customWidth="1"/>
    <col min="15364" max="15364" width="9.140625" style="229"/>
    <col min="15365" max="15365" width="6.85546875" style="229" customWidth="1"/>
    <col min="15366" max="15366" width="10.28515625" style="229" customWidth="1"/>
    <col min="15367" max="15587" width="9.140625" style="229"/>
    <col min="15588" max="15588" width="8.5703125" style="229" customWidth="1"/>
    <col min="15589" max="15589" width="21.42578125" style="229" customWidth="1"/>
    <col min="15590" max="15590" width="12.42578125" style="229" customWidth="1"/>
    <col min="15591" max="15591" width="0" style="229" hidden="1" customWidth="1"/>
    <col min="15592" max="15592" width="13.85546875" style="229" customWidth="1"/>
    <col min="15593" max="15596" width="9.140625" style="229" customWidth="1"/>
    <col min="15597" max="15597" width="11.7109375" style="229" customWidth="1"/>
    <col min="15598" max="15598" width="10.5703125" style="229" customWidth="1"/>
    <col min="15599" max="15599" width="10.28515625" style="229" customWidth="1"/>
    <col min="15600" max="15600" width="10.85546875" style="229" customWidth="1"/>
    <col min="15601" max="15601" width="11.140625" style="229" customWidth="1"/>
    <col min="15602" max="15602" width="12.5703125" style="229" customWidth="1"/>
    <col min="15603" max="15603" width="18.28515625" style="229" customWidth="1"/>
    <col min="15604" max="15604" width="18.42578125" style="229" customWidth="1"/>
    <col min="15605" max="15605" width="7.140625" style="229" customWidth="1"/>
    <col min="15606" max="15606" width="10.42578125" style="229" customWidth="1"/>
    <col min="15607" max="15607" width="7.140625" style="229" customWidth="1"/>
    <col min="15608" max="15608" width="9.140625" style="229" customWidth="1"/>
    <col min="15609" max="15609" width="7.28515625" style="229" customWidth="1"/>
    <col min="15610" max="15610" width="9.140625" style="229" customWidth="1"/>
    <col min="15611" max="15611" width="6.85546875" style="229" customWidth="1"/>
    <col min="15612" max="15612" width="10.28515625" style="229" customWidth="1"/>
    <col min="15613" max="15614" width="9.140625" style="229" customWidth="1"/>
    <col min="15615" max="15615" width="7.140625" style="229" customWidth="1"/>
    <col min="15616" max="15616" width="10.42578125" style="229" customWidth="1"/>
    <col min="15617" max="15617" width="7.140625" style="229" customWidth="1"/>
    <col min="15618" max="15618" width="9.140625" style="229"/>
    <col min="15619" max="15619" width="7.28515625" style="229" customWidth="1"/>
    <col min="15620" max="15620" width="9.140625" style="229"/>
    <col min="15621" max="15621" width="6.85546875" style="229" customWidth="1"/>
    <col min="15622" max="15622" width="10.28515625" style="229" customWidth="1"/>
    <col min="15623" max="15843" width="9.140625" style="229"/>
    <col min="15844" max="15844" width="8.5703125" style="229" customWidth="1"/>
    <col min="15845" max="15845" width="21.42578125" style="229" customWidth="1"/>
    <col min="15846" max="15846" width="12.42578125" style="229" customWidth="1"/>
    <col min="15847" max="15847" width="0" style="229" hidden="1" customWidth="1"/>
    <col min="15848" max="15848" width="13.85546875" style="229" customWidth="1"/>
    <col min="15849" max="15852" width="9.140625" style="229" customWidth="1"/>
    <col min="15853" max="15853" width="11.7109375" style="229" customWidth="1"/>
    <col min="15854" max="15854" width="10.5703125" style="229" customWidth="1"/>
    <col min="15855" max="15855" width="10.28515625" style="229" customWidth="1"/>
    <col min="15856" max="15856" width="10.85546875" style="229" customWidth="1"/>
    <col min="15857" max="15857" width="11.140625" style="229" customWidth="1"/>
    <col min="15858" max="15858" width="12.5703125" style="229" customWidth="1"/>
    <col min="15859" max="15859" width="18.28515625" style="229" customWidth="1"/>
    <col min="15860" max="15860" width="18.42578125" style="229" customWidth="1"/>
    <col min="15861" max="15861" width="7.140625" style="229" customWidth="1"/>
    <col min="15862" max="15862" width="10.42578125" style="229" customWidth="1"/>
    <col min="15863" max="15863" width="7.140625" style="229" customWidth="1"/>
    <col min="15864" max="15864" width="9.140625" style="229" customWidth="1"/>
    <col min="15865" max="15865" width="7.28515625" style="229" customWidth="1"/>
    <col min="15866" max="15866" width="9.140625" style="229" customWidth="1"/>
    <col min="15867" max="15867" width="6.85546875" style="229" customWidth="1"/>
    <col min="15868" max="15868" width="10.28515625" style="229" customWidth="1"/>
    <col min="15869" max="15870" width="9.140625" style="229" customWidth="1"/>
    <col min="15871" max="15871" width="7.140625" style="229" customWidth="1"/>
    <col min="15872" max="15872" width="10.42578125" style="229" customWidth="1"/>
    <col min="15873" max="15873" width="7.140625" style="229" customWidth="1"/>
    <col min="15874" max="15874" width="9.140625" style="229"/>
    <col min="15875" max="15875" width="7.28515625" style="229" customWidth="1"/>
    <col min="15876" max="15876" width="9.140625" style="229"/>
    <col min="15877" max="15877" width="6.85546875" style="229" customWidth="1"/>
    <col min="15878" max="15878" width="10.28515625" style="229" customWidth="1"/>
    <col min="15879" max="16099" width="9.140625" style="229"/>
    <col min="16100" max="16100" width="8.5703125" style="229" customWidth="1"/>
    <col min="16101" max="16101" width="21.42578125" style="229" customWidth="1"/>
    <col min="16102" max="16102" width="12.42578125" style="229" customWidth="1"/>
    <col min="16103" max="16103" width="0" style="229" hidden="1" customWidth="1"/>
    <col min="16104" max="16104" width="13.85546875" style="229" customWidth="1"/>
    <col min="16105" max="16108" width="9.140625" style="229" customWidth="1"/>
    <col min="16109" max="16109" width="11.7109375" style="229" customWidth="1"/>
    <col min="16110" max="16110" width="10.5703125" style="229" customWidth="1"/>
    <col min="16111" max="16111" width="10.28515625" style="229" customWidth="1"/>
    <col min="16112" max="16112" width="10.85546875" style="229" customWidth="1"/>
    <col min="16113" max="16113" width="11.140625" style="229" customWidth="1"/>
    <col min="16114" max="16114" width="12.5703125" style="229" customWidth="1"/>
    <col min="16115" max="16115" width="18.28515625" style="229" customWidth="1"/>
    <col min="16116" max="16116" width="18.42578125" style="229" customWidth="1"/>
    <col min="16117" max="16117" width="7.140625" style="229" customWidth="1"/>
    <col min="16118" max="16118" width="10.42578125" style="229" customWidth="1"/>
    <col min="16119" max="16119" width="7.140625" style="229" customWidth="1"/>
    <col min="16120" max="16120" width="9.140625" style="229" customWidth="1"/>
    <col min="16121" max="16121" width="7.28515625" style="229" customWidth="1"/>
    <col min="16122" max="16122" width="9.140625" style="229" customWidth="1"/>
    <col min="16123" max="16123" width="6.85546875" style="229" customWidth="1"/>
    <col min="16124" max="16124" width="10.28515625" style="229" customWidth="1"/>
    <col min="16125" max="16126" width="9.140625" style="229" customWidth="1"/>
    <col min="16127" max="16127" width="7.140625" style="229" customWidth="1"/>
    <col min="16128" max="16128" width="10.42578125" style="229" customWidth="1"/>
    <col min="16129" max="16129" width="7.140625" style="229" customWidth="1"/>
    <col min="16130" max="16130" width="9.140625" style="229"/>
    <col min="16131" max="16131" width="7.28515625" style="229" customWidth="1"/>
    <col min="16132" max="16132" width="9.140625" style="229"/>
    <col min="16133" max="16133" width="6.85546875" style="229" customWidth="1"/>
    <col min="16134" max="16134" width="10.28515625" style="229" customWidth="1"/>
    <col min="16135" max="16384" width="9.140625" style="229"/>
  </cols>
  <sheetData>
    <row r="1" spans="1:11" s="4" customFormat="1" ht="52.5" customHeight="1" x14ac:dyDescent="0.25">
      <c r="A1" s="353" t="s">
        <v>1034</v>
      </c>
      <c r="B1" s="354"/>
      <c r="C1" s="354"/>
      <c r="D1" s="2"/>
      <c r="E1" s="2"/>
      <c r="F1" s="354" t="s">
        <v>1033</v>
      </c>
      <c r="G1" s="354"/>
      <c r="H1" s="354"/>
      <c r="I1" s="354"/>
      <c r="J1" s="354"/>
      <c r="K1" s="354"/>
    </row>
    <row r="2" spans="1:11" s="4" customFormat="1" ht="40.5" customHeight="1" x14ac:dyDescent="0.25">
      <c r="A2" s="355" t="s">
        <v>1035</v>
      </c>
      <c r="B2" s="355"/>
      <c r="C2" s="355"/>
      <c r="D2" s="355"/>
      <c r="E2" s="355"/>
      <c r="F2" s="355"/>
      <c r="G2" s="355"/>
      <c r="H2" s="355"/>
      <c r="I2" s="355"/>
      <c r="J2" s="355"/>
      <c r="K2" s="355"/>
    </row>
    <row r="3" spans="1:11" s="4" customFormat="1" ht="8.25" customHeight="1" x14ac:dyDescent="0.25">
      <c r="A3" s="1"/>
      <c r="B3" s="7"/>
      <c r="C3" s="1"/>
      <c r="D3" s="1"/>
      <c r="E3" s="1"/>
      <c r="F3" s="3"/>
      <c r="K3" s="306"/>
    </row>
    <row r="4" spans="1:11" s="4" customFormat="1" ht="56.25" customHeight="1" x14ac:dyDescent="0.25">
      <c r="A4" s="240" t="s">
        <v>3</v>
      </c>
      <c r="B4" s="240" t="s">
        <v>703</v>
      </c>
      <c r="C4" s="240" t="s">
        <v>704</v>
      </c>
      <c r="D4" s="20" t="s">
        <v>14</v>
      </c>
      <c r="E4" s="239" t="s">
        <v>674</v>
      </c>
      <c r="F4" s="239" t="s">
        <v>675</v>
      </c>
      <c r="G4" s="239" t="s">
        <v>15</v>
      </c>
      <c r="H4" s="239" t="s">
        <v>676</v>
      </c>
      <c r="I4" s="239" t="s">
        <v>16</v>
      </c>
      <c r="J4" s="239" t="s">
        <v>1056</v>
      </c>
      <c r="K4" s="239" t="s">
        <v>8</v>
      </c>
    </row>
    <row r="5" spans="1:11" s="10" customFormat="1" ht="15" customHeight="1" x14ac:dyDescent="0.25">
      <c r="A5" s="324">
        <v>-1</v>
      </c>
      <c r="B5" s="324">
        <v>-2</v>
      </c>
      <c r="C5" s="325" t="s">
        <v>19</v>
      </c>
      <c r="D5" s="266" t="s">
        <v>25</v>
      </c>
      <c r="E5" s="324" t="s">
        <v>19</v>
      </c>
      <c r="F5" s="324">
        <v>-3</v>
      </c>
      <c r="G5" s="324">
        <v>-4</v>
      </c>
      <c r="H5" s="324">
        <v>-5</v>
      </c>
      <c r="I5" s="324">
        <v>-6</v>
      </c>
      <c r="J5" s="324">
        <v>-7</v>
      </c>
      <c r="K5" s="264" t="s">
        <v>19</v>
      </c>
    </row>
    <row r="6" spans="1:11" s="10" customFormat="1" ht="33" customHeight="1" x14ac:dyDescent="0.25">
      <c r="A6" s="33">
        <v>1</v>
      </c>
      <c r="B6" s="35" t="s">
        <v>714</v>
      </c>
      <c r="C6" s="36" t="s">
        <v>33</v>
      </c>
      <c r="D6" s="41" t="str">
        <f>IFERROR((VLOOKUP($C6,'Mẫu 4A'!$D$10:$L$400,9,0)),0)</f>
        <v>Không đánh giá</v>
      </c>
      <c r="E6" s="140" t="s">
        <v>677</v>
      </c>
      <c r="F6" s="356" t="s">
        <v>1058</v>
      </c>
      <c r="G6" s="356"/>
      <c r="H6" s="356"/>
      <c r="I6" s="356"/>
      <c r="J6" s="45"/>
      <c r="K6" s="296"/>
    </row>
    <row r="7" spans="1:11" s="10" customFormat="1" ht="21.75" customHeight="1" x14ac:dyDescent="0.25">
      <c r="A7" s="290" t="s">
        <v>27</v>
      </c>
      <c r="B7" s="291" t="s">
        <v>30</v>
      </c>
      <c r="C7" s="292"/>
      <c r="D7" s="293"/>
      <c r="E7" s="294"/>
      <c r="F7" s="305">
        <f>SUM(COUNTIF(F8:F22,"X"),COUNTIF(F24:F109,"X"),COUNTIF(F111:F203,"X"),COUNTIF(F205:F216,"X"),COUNTIF(F221:F261,"X"))</f>
        <v>99</v>
      </c>
      <c r="G7" s="305">
        <f t="shared" ref="G7:I7" si="0">SUM(COUNTIF(G8:G22,"X"),COUNTIF(G24:G109,"X"),COUNTIF(G111:G203,"X"),COUNTIF(G205:G216,"X"),COUNTIF(G221:G261,"X"))</f>
        <v>140</v>
      </c>
      <c r="H7" s="305">
        <f t="shared" si="0"/>
        <v>7</v>
      </c>
      <c r="I7" s="305">
        <f t="shared" si="0"/>
        <v>1</v>
      </c>
      <c r="J7" s="305"/>
      <c r="K7" s="307"/>
    </row>
    <row r="8" spans="1:11" s="10" customFormat="1" ht="21.75" customHeight="1" x14ac:dyDescent="0.25">
      <c r="A8" s="33">
        <v>1</v>
      </c>
      <c r="B8" s="35" t="s">
        <v>715</v>
      </c>
      <c r="C8" s="36" t="s">
        <v>37</v>
      </c>
      <c r="D8" s="41" t="str">
        <f>IFERROR((VLOOKUP($C8,'Mẫu 4A'!$D$10:$L$400,9,0)),0)</f>
        <v>Xuất sắc</v>
      </c>
      <c r="E8" s="140" t="s">
        <v>678</v>
      </c>
      <c r="F8" s="267" t="str">
        <f t="shared" ref="F8:F38" si="1">IF($D8="Xuất sắc","X","")</f>
        <v>X</v>
      </c>
      <c r="G8" s="43" t="str">
        <f t="shared" ref="G8:G38" si="2">IF($D8="Tốt","X","")</f>
        <v/>
      </c>
      <c r="H8" s="43" t="str">
        <f t="shared" ref="H8:H38" si="3">IF($D8="Hoàn thành","X","")</f>
        <v/>
      </c>
      <c r="I8" s="43" t="str">
        <f t="shared" ref="I8:I38" si="4">IF($D8="Không hoàn thành","X","")</f>
        <v/>
      </c>
      <c r="J8" s="43" t="s">
        <v>1057</v>
      </c>
      <c r="K8" s="296"/>
    </row>
    <row r="9" spans="1:11" s="10" customFormat="1" ht="21.75" customHeight="1" x14ac:dyDescent="0.25">
      <c r="A9" s="33">
        <v>2</v>
      </c>
      <c r="B9" s="35" t="s">
        <v>716</v>
      </c>
      <c r="C9" s="36" t="s">
        <v>40</v>
      </c>
      <c r="D9" s="41" t="str">
        <f>IFERROR((VLOOKUP($C9,'Mẫu 4A'!$D$10:$L$400,9,0)),0)</f>
        <v>Xuất sắc</v>
      </c>
      <c r="E9" s="140" t="s">
        <v>678</v>
      </c>
      <c r="F9" s="267" t="str">
        <f t="shared" si="1"/>
        <v>X</v>
      </c>
      <c r="G9" s="43" t="str">
        <f t="shared" si="2"/>
        <v/>
      </c>
      <c r="H9" s="43" t="str">
        <f t="shared" si="3"/>
        <v/>
      </c>
      <c r="I9" s="43" t="str">
        <f t="shared" si="4"/>
        <v/>
      </c>
      <c r="J9" s="43" t="s">
        <v>1057</v>
      </c>
      <c r="K9" s="296"/>
    </row>
    <row r="10" spans="1:11" s="10" customFormat="1" ht="21.75" customHeight="1" x14ac:dyDescent="0.25">
      <c r="A10" s="33">
        <v>3</v>
      </c>
      <c r="B10" s="35" t="s">
        <v>717</v>
      </c>
      <c r="C10" s="36" t="s">
        <v>40</v>
      </c>
      <c r="D10" s="41" t="str">
        <f>IFERROR((VLOOKUP($C10,'Mẫu 4A'!$D$10:$L$400,9,0)),0)</f>
        <v>Xuất sắc</v>
      </c>
      <c r="E10" s="140" t="s">
        <v>678</v>
      </c>
      <c r="F10" s="267" t="str">
        <f t="shared" si="1"/>
        <v>X</v>
      </c>
      <c r="G10" s="43" t="str">
        <f t="shared" si="2"/>
        <v/>
      </c>
      <c r="H10" s="43" t="str">
        <f t="shared" si="3"/>
        <v/>
      </c>
      <c r="I10" s="43" t="str">
        <f t="shared" si="4"/>
        <v/>
      </c>
      <c r="J10" s="43" t="s">
        <v>1057</v>
      </c>
      <c r="K10" s="296"/>
    </row>
    <row r="11" spans="1:11" s="55" customFormat="1" ht="31.5" customHeight="1" x14ac:dyDescent="0.25">
      <c r="A11" s="33">
        <v>4</v>
      </c>
      <c r="B11" s="35" t="s">
        <v>718</v>
      </c>
      <c r="C11" s="52" t="s">
        <v>46</v>
      </c>
      <c r="D11" s="41" t="str">
        <f>IFERROR((VLOOKUP($C11,'Mẫu 4A'!$D$10:$L$400,9,0)),0)</f>
        <v>Xuất sắc</v>
      </c>
      <c r="E11" s="268" t="s">
        <v>679</v>
      </c>
      <c r="F11" s="267" t="str">
        <f t="shared" si="1"/>
        <v>X</v>
      </c>
      <c r="G11" s="43" t="str">
        <f t="shared" si="2"/>
        <v/>
      </c>
      <c r="H11" s="43" t="str">
        <f t="shared" si="3"/>
        <v/>
      </c>
      <c r="I11" s="43" t="str">
        <f t="shared" si="4"/>
        <v/>
      </c>
      <c r="J11" s="43" t="s">
        <v>1057</v>
      </c>
      <c r="K11" s="296"/>
    </row>
    <row r="12" spans="1:11" s="55" customFormat="1" ht="25.5" customHeight="1" x14ac:dyDescent="0.25">
      <c r="A12" s="33">
        <v>5</v>
      </c>
      <c r="B12" s="35" t="s">
        <v>719</v>
      </c>
      <c r="C12" s="52" t="s">
        <v>49</v>
      </c>
      <c r="D12" s="41" t="str">
        <f>IFERROR((VLOOKUP($C12,'Mẫu 4A'!$D$10:$L$400,9,0)),0)</f>
        <v>Xuất sắc</v>
      </c>
      <c r="E12" s="258" t="s">
        <v>680</v>
      </c>
      <c r="F12" s="267" t="str">
        <f t="shared" si="1"/>
        <v>X</v>
      </c>
      <c r="G12" s="43" t="str">
        <f t="shared" si="2"/>
        <v/>
      </c>
      <c r="H12" s="43" t="str">
        <f t="shared" si="3"/>
        <v/>
      </c>
      <c r="I12" s="43" t="str">
        <f t="shared" si="4"/>
        <v/>
      </c>
      <c r="J12" s="43" t="s">
        <v>1057</v>
      </c>
      <c r="K12" s="296"/>
    </row>
    <row r="13" spans="1:11" s="55" customFormat="1" ht="25.5" customHeight="1" x14ac:dyDescent="0.25">
      <c r="A13" s="33">
        <v>6</v>
      </c>
      <c r="B13" s="35" t="s">
        <v>720</v>
      </c>
      <c r="C13" s="52" t="s">
        <v>52</v>
      </c>
      <c r="D13" s="41" t="str">
        <f>IFERROR((VLOOKUP($C13,'Mẫu 4A'!$D$10:$L$400,9,0)),0)</f>
        <v>Tốt</v>
      </c>
      <c r="E13" s="258" t="s">
        <v>680</v>
      </c>
      <c r="F13" s="267" t="str">
        <f t="shared" si="1"/>
        <v/>
      </c>
      <c r="G13" s="43" t="str">
        <f t="shared" si="2"/>
        <v>X</v>
      </c>
      <c r="H13" s="43" t="str">
        <f t="shared" si="3"/>
        <v/>
      </c>
      <c r="I13" s="43" t="str">
        <f t="shared" si="4"/>
        <v/>
      </c>
      <c r="J13" s="43" t="s">
        <v>1057</v>
      </c>
      <c r="K13" s="296"/>
    </row>
    <row r="14" spans="1:11" s="55" customFormat="1" ht="25.5" customHeight="1" x14ac:dyDescent="0.25">
      <c r="A14" s="33">
        <v>7</v>
      </c>
      <c r="B14" s="35" t="s">
        <v>721</v>
      </c>
      <c r="C14" s="52" t="s">
        <v>55</v>
      </c>
      <c r="D14" s="41" t="str">
        <f>IFERROR((VLOOKUP($C14,'Mẫu 4A'!$D$10:$L$400,9,0)),0)</f>
        <v>Xuất sắc</v>
      </c>
      <c r="E14" s="258" t="s">
        <v>680</v>
      </c>
      <c r="F14" s="267" t="str">
        <f t="shared" si="1"/>
        <v>X</v>
      </c>
      <c r="G14" s="43" t="str">
        <f t="shared" si="2"/>
        <v/>
      </c>
      <c r="H14" s="43" t="str">
        <f t="shared" si="3"/>
        <v/>
      </c>
      <c r="I14" s="43" t="str">
        <f t="shared" si="4"/>
        <v/>
      </c>
      <c r="J14" s="43" t="s">
        <v>1057</v>
      </c>
      <c r="K14" s="296"/>
    </row>
    <row r="15" spans="1:11" s="55" customFormat="1" ht="25.5" customHeight="1" x14ac:dyDescent="0.25">
      <c r="A15" s="33">
        <v>8</v>
      </c>
      <c r="B15" s="35" t="s">
        <v>722</v>
      </c>
      <c r="C15" s="52" t="s">
        <v>58</v>
      </c>
      <c r="D15" s="41" t="str">
        <f>IFERROR((VLOOKUP($C15,'Mẫu 4A'!$D$10:$L$400,9,0)),0)</f>
        <v>Xuất sắc</v>
      </c>
      <c r="E15" s="258" t="s">
        <v>680</v>
      </c>
      <c r="F15" s="267" t="str">
        <f t="shared" si="1"/>
        <v>X</v>
      </c>
      <c r="G15" s="43" t="str">
        <f t="shared" si="2"/>
        <v/>
      </c>
      <c r="H15" s="43" t="str">
        <f t="shared" si="3"/>
        <v/>
      </c>
      <c r="I15" s="43" t="str">
        <f t="shared" si="4"/>
        <v/>
      </c>
      <c r="J15" s="43" t="s">
        <v>1057</v>
      </c>
      <c r="K15" s="296"/>
    </row>
    <row r="16" spans="1:11" s="55" customFormat="1" ht="25.5" customHeight="1" x14ac:dyDescent="0.25">
      <c r="A16" s="33">
        <v>9</v>
      </c>
      <c r="B16" s="35" t="s">
        <v>723</v>
      </c>
      <c r="C16" s="52" t="s">
        <v>60</v>
      </c>
      <c r="D16" s="41" t="str">
        <f>IFERROR((VLOOKUP($C16,'Mẫu 4A'!$D$10:$L$400,9,0)),0)</f>
        <v>Xuất sắc</v>
      </c>
      <c r="E16" s="258" t="s">
        <v>680</v>
      </c>
      <c r="F16" s="267" t="str">
        <f t="shared" si="1"/>
        <v>X</v>
      </c>
      <c r="G16" s="43" t="str">
        <f t="shared" si="2"/>
        <v/>
      </c>
      <c r="H16" s="43" t="str">
        <f t="shared" si="3"/>
        <v/>
      </c>
      <c r="I16" s="43" t="str">
        <f t="shared" si="4"/>
        <v/>
      </c>
      <c r="J16" s="43" t="s">
        <v>1057</v>
      </c>
      <c r="K16" s="296"/>
    </row>
    <row r="17" spans="1:11" s="55" customFormat="1" ht="30" customHeight="1" x14ac:dyDescent="0.25">
      <c r="A17" s="33">
        <v>10</v>
      </c>
      <c r="B17" s="35" t="s">
        <v>724</v>
      </c>
      <c r="C17" s="295" t="s">
        <v>63</v>
      </c>
      <c r="D17" s="41" t="str">
        <f>IFERROR((VLOOKUP($C17,'Mẫu 4A'!$D$10:$L$400,9,0)),0)</f>
        <v>Xuất sắc</v>
      </c>
      <c r="E17" s="258" t="s">
        <v>680</v>
      </c>
      <c r="F17" s="267" t="str">
        <f t="shared" si="1"/>
        <v>X</v>
      </c>
      <c r="G17" s="43" t="str">
        <f t="shared" si="2"/>
        <v/>
      </c>
      <c r="H17" s="43" t="str">
        <f t="shared" si="3"/>
        <v/>
      </c>
      <c r="I17" s="43" t="str">
        <f t="shared" si="4"/>
        <v/>
      </c>
      <c r="J17" s="43" t="s">
        <v>1057</v>
      </c>
      <c r="K17" s="296" t="s">
        <v>64</v>
      </c>
    </row>
    <row r="18" spans="1:11" s="55" customFormat="1" ht="25.5" customHeight="1" x14ac:dyDescent="0.25">
      <c r="A18" s="33">
        <v>11</v>
      </c>
      <c r="B18" s="35" t="s">
        <v>725</v>
      </c>
      <c r="C18" s="52" t="s">
        <v>67</v>
      </c>
      <c r="D18" s="41" t="str">
        <f>IFERROR((VLOOKUP($C18,'Mẫu 4A'!$D$10:$L$400,9,0)),0)</f>
        <v>Xuất sắc</v>
      </c>
      <c r="E18" s="258" t="s">
        <v>680</v>
      </c>
      <c r="F18" s="267" t="str">
        <f t="shared" si="1"/>
        <v>X</v>
      </c>
      <c r="G18" s="43" t="str">
        <f t="shared" si="2"/>
        <v/>
      </c>
      <c r="H18" s="43" t="str">
        <f t="shared" si="3"/>
        <v/>
      </c>
      <c r="I18" s="43" t="str">
        <f t="shared" si="4"/>
        <v/>
      </c>
      <c r="J18" s="43" t="s">
        <v>1057</v>
      </c>
      <c r="K18" s="296"/>
    </row>
    <row r="19" spans="1:11" s="55" customFormat="1" ht="25.5" customHeight="1" x14ac:dyDescent="0.25">
      <c r="A19" s="33">
        <v>12</v>
      </c>
      <c r="B19" s="35" t="s">
        <v>726</v>
      </c>
      <c r="C19" s="52" t="s">
        <v>70</v>
      </c>
      <c r="D19" s="41" t="str">
        <f>IFERROR((VLOOKUP($C19,'Mẫu 4A'!$D$10:$L$400,9,0)),0)</f>
        <v>Xuất sắc</v>
      </c>
      <c r="E19" s="258" t="s">
        <v>680</v>
      </c>
      <c r="F19" s="267" t="str">
        <f t="shared" si="1"/>
        <v>X</v>
      </c>
      <c r="G19" s="43" t="str">
        <f t="shared" si="2"/>
        <v/>
      </c>
      <c r="H19" s="43" t="str">
        <f t="shared" si="3"/>
        <v/>
      </c>
      <c r="I19" s="43" t="str">
        <f t="shared" si="4"/>
        <v/>
      </c>
      <c r="J19" s="43" t="s">
        <v>1057</v>
      </c>
      <c r="K19" s="296"/>
    </row>
    <row r="20" spans="1:11" s="55" customFormat="1" ht="25.5" customHeight="1" x14ac:dyDescent="0.25">
      <c r="A20" s="33">
        <v>13</v>
      </c>
      <c r="B20" s="35" t="s">
        <v>727</v>
      </c>
      <c r="C20" s="52" t="s">
        <v>73</v>
      </c>
      <c r="D20" s="41" t="str">
        <f>IFERROR((VLOOKUP($C20,'Mẫu 4A'!$D$10:$L$400,9,0)),0)</f>
        <v>Xuất sắc</v>
      </c>
      <c r="E20" s="258" t="s">
        <v>680</v>
      </c>
      <c r="F20" s="267" t="str">
        <f t="shared" si="1"/>
        <v>X</v>
      </c>
      <c r="G20" s="43" t="str">
        <f t="shared" si="2"/>
        <v/>
      </c>
      <c r="H20" s="43" t="str">
        <f t="shared" si="3"/>
        <v/>
      </c>
      <c r="I20" s="43" t="str">
        <f t="shared" si="4"/>
        <v/>
      </c>
      <c r="J20" s="43" t="s">
        <v>1057</v>
      </c>
      <c r="K20" s="296"/>
    </row>
    <row r="21" spans="1:11" s="55" customFormat="1" ht="25.5" customHeight="1" x14ac:dyDescent="0.25">
      <c r="A21" s="33">
        <v>14</v>
      </c>
      <c r="B21" s="35" t="s">
        <v>728</v>
      </c>
      <c r="C21" s="52" t="s">
        <v>76</v>
      </c>
      <c r="D21" s="41" t="str">
        <f>IFERROR((VLOOKUP($C21,'Mẫu 4A'!$D$10:$L$400,9,0)),0)</f>
        <v>Xuất sắc</v>
      </c>
      <c r="E21" s="258" t="s">
        <v>680</v>
      </c>
      <c r="F21" s="267" t="str">
        <f t="shared" si="1"/>
        <v>X</v>
      </c>
      <c r="G21" s="43" t="str">
        <f t="shared" si="2"/>
        <v/>
      </c>
      <c r="H21" s="43" t="str">
        <f t="shared" si="3"/>
        <v/>
      </c>
      <c r="I21" s="43" t="str">
        <f t="shared" si="4"/>
        <v/>
      </c>
      <c r="J21" s="43" t="s">
        <v>1057</v>
      </c>
      <c r="K21" s="296"/>
    </row>
    <row r="22" spans="1:11" s="55" customFormat="1" ht="26.25" customHeight="1" x14ac:dyDescent="0.25">
      <c r="A22" s="33">
        <v>15</v>
      </c>
      <c r="B22" s="35" t="s">
        <v>729</v>
      </c>
      <c r="C22" s="52" t="s">
        <v>79</v>
      </c>
      <c r="D22" s="41" t="str">
        <f>IFERROR((VLOOKUP($C22,'Mẫu 4A'!$D$10:$L$400,9,0)),0)</f>
        <v>Xuất sắc</v>
      </c>
      <c r="E22" s="258" t="s">
        <v>680</v>
      </c>
      <c r="F22" s="267" t="str">
        <f t="shared" si="1"/>
        <v>X</v>
      </c>
      <c r="G22" s="43" t="str">
        <f t="shared" si="2"/>
        <v/>
      </c>
      <c r="H22" s="43" t="str">
        <f t="shared" si="3"/>
        <v/>
      </c>
      <c r="I22" s="43" t="str">
        <f t="shared" si="4"/>
        <v/>
      </c>
      <c r="J22" s="43" t="s">
        <v>1057</v>
      </c>
      <c r="K22" s="296"/>
    </row>
    <row r="23" spans="1:11" s="55" customFormat="1" ht="32.25" customHeight="1" x14ac:dyDescent="0.25">
      <c r="A23" s="33">
        <v>16</v>
      </c>
      <c r="B23" s="271" t="s">
        <v>730</v>
      </c>
      <c r="C23" s="63" t="s">
        <v>81</v>
      </c>
      <c r="D23" s="67" t="str">
        <f>IFERROR((VLOOKUP($C23,'Mẫu 4A'!$D$10:$L$400,9,0)),0)</f>
        <v>Không đánh giá</v>
      </c>
      <c r="E23" s="272" t="s">
        <v>680</v>
      </c>
      <c r="F23" s="339" t="s">
        <v>1039</v>
      </c>
      <c r="G23" s="340"/>
      <c r="H23" s="340"/>
      <c r="I23" s="341"/>
      <c r="J23" s="43" t="s">
        <v>1057</v>
      </c>
      <c r="K23" s="68"/>
    </row>
    <row r="24" spans="1:11" s="5" customFormat="1" ht="24.75" customHeight="1" x14ac:dyDescent="0.25">
      <c r="A24" s="33">
        <v>17</v>
      </c>
      <c r="B24" s="35" t="s">
        <v>731</v>
      </c>
      <c r="C24" s="77" t="s">
        <v>130</v>
      </c>
      <c r="D24" s="41" t="str">
        <f>IFERROR((VLOOKUP($C24,'Mẫu 4A'!$D$10:$L$400,9,0)),0)</f>
        <v>Xuất sắc</v>
      </c>
      <c r="E24" s="258" t="s">
        <v>681</v>
      </c>
      <c r="F24" s="267" t="str">
        <f t="shared" si="1"/>
        <v>X</v>
      </c>
      <c r="G24" s="43" t="str">
        <f t="shared" si="2"/>
        <v/>
      </c>
      <c r="H24" s="43" t="str">
        <f t="shared" si="3"/>
        <v/>
      </c>
      <c r="I24" s="43" t="str">
        <f t="shared" si="4"/>
        <v/>
      </c>
      <c r="J24" s="43" t="s">
        <v>1057</v>
      </c>
      <c r="K24" s="296"/>
    </row>
    <row r="25" spans="1:11" s="5" customFormat="1" ht="24.75" customHeight="1" x14ac:dyDescent="0.25">
      <c r="A25" s="33">
        <v>18</v>
      </c>
      <c r="B25" s="35" t="s">
        <v>732</v>
      </c>
      <c r="C25" s="77" t="s">
        <v>133</v>
      </c>
      <c r="D25" s="41" t="str">
        <f>IFERROR((VLOOKUP($C25,'Mẫu 4A'!$D$10:$L$400,9,0)),0)</f>
        <v>Xuất sắc</v>
      </c>
      <c r="E25" s="45" t="s">
        <v>680</v>
      </c>
      <c r="F25" s="267" t="str">
        <f t="shared" si="1"/>
        <v>X</v>
      </c>
      <c r="G25" s="43" t="str">
        <f t="shared" si="2"/>
        <v/>
      </c>
      <c r="H25" s="43" t="str">
        <f t="shared" si="3"/>
        <v/>
      </c>
      <c r="I25" s="43" t="str">
        <f t="shared" si="4"/>
        <v/>
      </c>
      <c r="J25" s="43" t="s">
        <v>1057</v>
      </c>
      <c r="K25" s="296"/>
    </row>
    <row r="26" spans="1:11" s="5" customFormat="1" ht="24.75" customHeight="1" x14ac:dyDescent="0.25">
      <c r="A26" s="33">
        <v>19</v>
      </c>
      <c r="B26" s="35" t="s">
        <v>733</v>
      </c>
      <c r="C26" s="77" t="s">
        <v>136</v>
      </c>
      <c r="D26" s="41" t="str">
        <f>IFERROR((VLOOKUP($C26,'Mẫu 4A'!$D$10:$L$400,9,0)),0)</f>
        <v>Tốt</v>
      </c>
      <c r="E26" s="45" t="s">
        <v>680</v>
      </c>
      <c r="F26" s="267" t="str">
        <f t="shared" si="1"/>
        <v/>
      </c>
      <c r="G26" s="43" t="str">
        <f t="shared" si="2"/>
        <v>X</v>
      </c>
      <c r="H26" s="43" t="str">
        <f t="shared" si="3"/>
        <v/>
      </c>
      <c r="I26" s="43" t="str">
        <f t="shared" si="4"/>
        <v/>
      </c>
      <c r="J26" s="43" t="s">
        <v>1057</v>
      </c>
      <c r="K26" s="296"/>
    </row>
    <row r="27" spans="1:11" s="5" customFormat="1" ht="24.75" customHeight="1" x14ac:dyDescent="0.25">
      <c r="A27" s="33">
        <v>20</v>
      </c>
      <c r="B27" s="35" t="s">
        <v>734</v>
      </c>
      <c r="C27" s="77" t="s">
        <v>138</v>
      </c>
      <c r="D27" s="41" t="str">
        <f>IFERROR((VLOOKUP($C27,'Mẫu 4A'!$D$10:$L$400,9,0)),0)</f>
        <v>Xuất sắc</v>
      </c>
      <c r="E27" s="45" t="s">
        <v>680</v>
      </c>
      <c r="F27" s="267" t="str">
        <f t="shared" si="1"/>
        <v>X</v>
      </c>
      <c r="G27" s="43" t="str">
        <f t="shared" si="2"/>
        <v/>
      </c>
      <c r="H27" s="43" t="str">
        <f t="shared" si="3"/>
        <v/>
      </c>
      <c r="I27" s="43" t="str">
        <f t="shared" si="4"/>
        <v/>
      </c>
      <c r="J27" s="43" t="s">
        <v>1057</v>
      </c>
      <c r="K27" s="296"/>
    </row>
    <row r="28" spans="1:11" s="5" customFormat="1" ht="36.75" customHeight="1" x14ac:dyDescent="0.25">
      <c r="A28" s="33">
        <v>21</v>
      </c>
      <c r="B28" s="35" t="s">
        <v>735</v>
      </c>
      <c r="C28" s="77" t="s">
        <v>141</v>
      </c>
      <c r="D28" s="41" t="str">
        <f>IFERROR((VLOOKUP($C28,'Mẫu 4A'!$D$10:$L$400,9,0)),0)</f>
        <v>Hoàn thành</v>
      </c>
      <c r="E28" s="45" t="s">
        <v>680</v>
      </c>
      <c r="F28" s="267" t="str">
        <f t="shared" si="1"/>
        <v/>
      </c>
      <c r="G28" s="43" t="str">
        <f t="shared" si="2"/>
        <v/>
      </c>
      <c r="H28" s="43" t="str">
        <f t="shared" si="3"/>
        <v>X</v>
      </c>
      <c r="I28" s="43" t="str">
        <f t="shared" si="4"/>
        <v/>
      </c>
      <c r="J28" s="43" t="s">
        <v>1057</v>
      </c>
      <c r="K28" s="296" t="s">
        <v>143</v>
      </c>
    </row>
    <row r="29" spans="1:11" s="83" customFormat="1" ht="35.25" customHeight="1" x14ac:dyDescent="0.25">
      <c r="A29" s="33">
        <v>22</v>
      </c>
      <c r="B29" s="35" t="s">
        <v>736</v>
      </c>
      <c r="C29" s="81" t="s">
        <v>146</v>
      </c>
      <c r="D29" s="41" t="str">
        <f>IFERROR((VLOOKUP($C29,'Mẫu 4A'!$D$10:$L$400,9,0)),0)</f>
        <v>Tốt</v>
      </c>
      <c r="E29" s="45" t="s">
        <v>680</v>
      </c>
      <c r="F29" s="267" t="str">
        <f t="shared" si="1"/>
        <v/>
      </c>
      <c r="G29" s="43" t="str">
        <f t="shared" si="2"/>
        <v>X</v>
      </c>
      <c r="H29" s="43" t="str">
        <f t="shared" si="3"/>
        <v/>
      </c>
      <c r="I29" s="43" t="str">
        <f t="shared" si="4"/>
        <v/>
      </c>
      <c r="J29" s="43" t="s">
        <v>1057</v>
      </c>
      <c r="K29" s="296"/>
    </row>
    <row r="30" spans="1:11" s="83" customFormat="1" ht="37.700000000000003" customHeight="1" x14ac:dyDescent="0.25">
      <c r="A30" s="33">
        <v>23</v>
      </c>
      <c r="B30" s="35" t="s">
        <v>737</v>
      </c>
      <c r="C30" s="81" t="s">
        <v>148</v>
      </c>
      <c r="D30" s="41" t="str">
        <f>IFERROR((VLOOKUP($C30,'Mẫu 4A'!$D$10:$L$400,9,0)),0)</f>
        <v>Xuất sắc</v>
      </c>
      <c r="E30" s="45" t="s">
        <v>680</v>
      </c>
      <c r="F30" s="267" t="str">
        <f t="shared" si="1"/>
        <v>X</v>
      </c>
      <c r="G30" s="43" t="str">
        <f t="shared" si="2"/>
        <v/>
      </c>
      <c r="H30" s="43" t="str">
        <f t="shared" si="3"/>
        <v/>
      </c>
      <c r="I30" s="43" t="str">
        <f t="shared" si="4"/>
        <v/>
      </c>
      <c r="J30" s="43" t="s">
        <v>1057</v>
      </c>
      <c r="K30" s="296"/>
    </row>
    <row r="31" spans="1:11" s="83" customFormat="1" ht="24.75" customHeight="1" x14ac:dyDescent="0.25">
      <c r="A31" s="33">
        <v>24</v>
      </c>
      <c r="B31" s="35" t="s">
        <v>738</v>
      </c>
      <c r="C31" s="81" t="s">
        <v>151</v>
      </c>
      <c r="D31" s="41" t="str">
        <f>IFERROR((VLOOKUP($C31,'Mẫu 4A'!$D$10:$L$400,9,0)),0)</f>
        <v>Xuất sắc</v>
      </c>
      <c r="E31" s="45" t="s">
        <v>680</v>
      </c>
      <c r="F31" s="267" t="str">
        <f t="shared" si="1"/>
        <v>X</v>
      </c>
      <c r="G31" s="43" t="str">
        <f t="shared" si="2"/>
        <v/>
      </c>
      <c r="H31" s="43" t="str">
        <f t="shared" si="3"/>
        <v/>
      </c>
      <c r="I31" s="43" t="str">
        <f t="shared" si="4"/>
        <v/>
      </c>
      <c r="J31" s="43" t="s">
        <v>1057</v>
      </c>
      <c r="K31" s="296"/>
    </row>
    <row r="32" spans="1:11" s="83" customFormat="1" ht="24.75" customHeight="1" x14ac:dyDescent="0.25">
      <c r="A32" s="33">
        <v>25</v>
      </c>
      <c r="B32" s="35" t="s">
        <v>739</v>
      </c>
      <c r="C32" s="81" t="s">
        <v>154</v>
      </c>
      <c r="D32" s="41" t="str">
        <f>IFERROR((VLOOKUP($C32,'Mẫu 4A'!$D$10:$L$400,9,0)),0)</f>
        <v>Tốt</v>
      </c>
      <c r="E32" s="45" t="s">
        <v>680</v>
      </c>
      <c r="F32" s="267" t="str">
        <f t="shared" si="1"/>
        <v/>
      </c>
      <c r="G32" s="43" t="str">
        <f t="shared" si="2"/>
        <v>X</v>
      </c>
      <c r="H32" s="43" t="str">
        <f t="shared" si="3"/>
        <v/>
      </c>
      <c r="I32" s="43" t="str">
        <f t="shared" si="4"/>
        <v/>
      </c>
      <c r="J32" s="43" t="s">
        <v>1057</v>
      </c>
      <c r="K32" s="296"/>
    </row>
    <row r="33" spans="1:11" s="83" customFormat="1" ht="24.75" customHeight="1" x14ac:dyDescent="0.25">
      <c r="A33" s="33">
        <v>26</v>
      </c>
      <c r="B33" s="35" t="s">
        <v>740</v>
      </c>
      <c r="C33" s="81" t="s">
        <v>157</v>
      </c>
      <c r="D33" s="41" t="str">
        <f>IFERROR((VLOOKUP($C33,'Mẫu 4A'!$D$10:$L$400,9,0)),0)</f>
        <v>Xuất sắc</v>
      </c>
      <c r="E33" s="45" t="s">
        <v>680</v>
      </c>
      <c r="F33" s="267" t="str">
        <f t="shared" si="1"/>
        <v>X</v>
      </c>
      <c r="G33" s="43" t="str">
        <f t="shared" si="2"/>
        <v/>
      </c>
      <c r="H33" s="43" t="str">
        <f t="shared" si="3"/>
        <v/>
      </c>
      <c r="I33" s="43" t="str">
        <f t="shared" si="4"/>
        <v/>
      </c>
      <c r="J33" s="43" t="s">
        <v>1057</v>
      </c>
      <c r="K33" s="296"/>
    </row>
    <row r="34" spans="1:11" s="5" customFormat="1" ht="23.45" customHeight="1" x14ac:dyDescent="0.25">
      <c r="A34" s="33">
        <v>27</v>
      </c>
      <c r="B34" s="35" t="s">
        <v>741</v>
      </c>
      <c r="C34" s="77" t="s">
        <v>187</v>
      </c>
      <c r="D34" s="41" t="str">
        <f>IFERROR((VLOOKUP($C34,'Mẫu 4A'!$D$10:$L$400,9,0)),0)</f>
        <v>Tốt</v>
      </c>
      <c r="E34" s="268" t="s">
        <v>682</v>
      </c>
      <c r="F34" s="267" t="str">
        <f t="shared" si="1"/>
        <v/>
      </c>
      <c r="G34" s="43" t="str">
        <f t="shared" si="2"/>
        <v>X</v>
      </c>
      <c r="H34" s="43" t="str">
        <f t="shared" si="3"/>
        <v/>
      </c>
      <c r="I34" s="43" t="str">
        <f t="shared" si="4"/>
        <v/>
      </c>
      <c r="J34" s="43" t="s">
        <v>1057</v>
      </c>
      <c r="K34" s="296"/>
    </row>
    <row r="35" spans="1:11" s="107" customFormat="1" ht="23.45" customHeight="1" x14ac:dyDescent="0.25">
      <c r="A35" s="33">
        <v>28</v>
      </c>
      <c r="B35" s="35" t="s">
        <v>742</v>
      </c>
      <c r="C35" s="77" t="s">
        <v>190</v>
      </c>
      <c r="D35" s="41" t="str">
        <f>IFERROR((VLOOKUP($C35,'Mẫu 4A'!$D$10:$L$400,9,0)),0)</f>
        <v>Xuất sắc</v>
      </c>
      <c r="E35" s="45" t="s">
        <v>680</v>
      </c>
      <c r="F35" s="267" t="str">
        <f t="shared" si="1"/>
        <v>X</v>
      </c>
      <c r="G35" s="43" t="str">
        <f t="shared" si="2"/>
        <v/>
      </c>
      <c r="H35" s="43" t="str">
        <f t="shared" si="3"/>
        <v/>
      </c>
      <c r="I35" s="43" t="str">
        <f t="shared" si="4"/>
        <v/>
      </c>
      <c r="J35" s="43" t="s">
        <v>1057</v>
      </c>
      <c r="K35" s="296"/>
    </row>
    <row r="36" spans="1:11" s="107" customFormat="1" ht="23.45" customHeight="1" x14ac:dyDescent="0.25">
      <c r="A36" s="33">
        <v>29</v>
      </c>
      <c r="B36" s="35" t="s">
        <v>743</v>
      </c>
      <c r="C36" s="77" t="s">
        <v>191</v>
      </c>
      <c r="D36" s="41" t="str">
        <f>IFERROR((VLOOKUP($C36,'Mẫu 4A'!$D$10:$L$400,9,0)),0)</f>
        <v>Tốt</v>
      </c>
      <c r="E36" s="45" t="s">
        <v>680</v>
      </c>
      <c r="F36" s="267" t="str">
        <f t="shared" si="1"/>
        <v/>
      </c>
      <c r="G36" s="43" t="str">
        <f t="shared" si="2"/>
        <v>X</v>
      </c>
      <c r="H36" s="43" t="str">
        <f t="shared" si="3"/>
        <v/>
      </c>
      <c r="I36" s="43" t="str">
        <f t="shared" si="4"/>
        <v/>
      </c>
      <c r="J36" s="43" t="s">
        <v>1057</v>
      </c>
      <c r="K36" s="296"/>
    </row>
    <row r="37" spans="1:11" s="5" customFormat="1" ht="23.45" customHeight="1" x14ac:dyDescent="0.25">
      <c r="A37" s="33">
        <v>30</v>
      </c>
      <c r="B37" s="35" t="s">
        <v>744</v>
      </c>
      <c r="C37" s="77" t="s">
        <v>193</v>
      </c>
      <c r="D37" s="41" t="str">
        <f>IFERROR((VLOOKUP($C37,'Mẫu 4A'!$D$10:$L$400,9,0)),0)</f>
        <v>Xuất sắc</v>
      </c>
      <c r="E37" s="45" t="s">
        <v>680</v>
      </c>
      <c r="F37" s="267" t="str">
        <f t="shared" si="1"/>
        <v>X</v>
      </c>
      <c r="G37" s="43" t="str">
        <f t="shared" si="2"/>
        <v/>
      </c>
      <c r="H37" s="43" t="str">
        <f t="shared" si="3"/>
        <v/>
      </c>
      <c r="I37" s="43" t="str">
        <f t="shared" si="4"/>
        <v/>
      </c>
      <c r="J37" s="43" t="s">
        <v>1057</v>
      </c>
      <c r="K37" s="296"/>
    </row>
    <row r="38" spans="1:11" s="5" customFormat="1" ht="23.45" customHeight="1" x14ac:dyDescent="0.25">
      <c r="A38" s="33">
        <v>31</v>
      </c>
      <c r="B38" s="35" t="s">
        <v>745</v>
      </c>
      <c r="C38" s="77" t="s">
        <v>194</v>
      </c>
      <c r="D38" s="41" t="str">
        <f>IFERROR((VLOOKUP($C38,'Mẫu 4A'!$D$10:$L$400,9,0)),0)</f>
        <v>Xuất sắc</v>
      </c>
      <c r="E38" s="45" t="s">
        <v>680</v>
      </c>
      <c r="F38" s="267" t="str">
        <f t="shared" si="1"/>
        <v>X</v>
      </c>
      <c r="G38" s="43" t="str">
        <f t="shared" si="2"/>
        <v/>
      </c>
      <c r="H38" s="43" t="str">
        <f t="shared" si="3"/>
        <v/>
      </c>
      <c r="I38" s="43" t="str">
        <f t="shared" si="4"/>
        <v/>
      </c>
      <c r="J38" s="43" t="s">
        <v>1057</v>
      </c>
      <c r="K38" s="296"/>
    </row>
    <row r="39" spans="1:11" s="99" customFormat="1" ht="23.45" customHeight="1" x14ac:dyDescent="0.25">
      <c r="A39" s="33">
        <v>32</v>
      </c>
      <c r="B39" s="35" t="s">
        <v>746</v>
      </c>
      <c r="C39" s="77" t="s">
        <v>197</v>
      </c>
      <c r="D39" s="41" t="str">
        <f>IFERROR((VLOOKUP($C39,'Mẫu 4A'!$D$10:$L$400,9,0)),0)</f>
        <v>Tốt</v>
      </c>
      <c r="E39" s="45" t="s">
        <v>680</v>
      </c>
      <c r="F39" s="267" t="str">
        <f t="shared" ref="F39:F70" si="5">IF($D39="Xuất sắc","X","")</f>
        <v/>
      </c>
      <c r="G39" s="43" t="str">
        <f t="shared" ref="G39:G70" si="6">IF($D39="Tốt","X","")</f>
        <v>X</v>
      </c>
      <c r="H39" s="43" t="str">
        <f t="shared" ref="H39:H70" si="7">IF($D39="Hoàn thành","X","")</f>
        <v/>
      </c>
      <c r="I39" s="43" t="str">
        <f t="shared" ref="I39:I70" si="8">IF($D39="Không hoàn thành","X","")</f>
        <v/>
      </c>
      <c r="J39" s="43" t="s">
        <v>1057</v>
      </c>
      <c r="K39" s="296"/>
    </row>
    <row r="40" spans="1:11" s="5" customFormat="1" ht="23.45" customHeight="1" x14ac:dyDescent="0.25">
      <c r="A40" s="33">
        <v>33</v>
      </c>
      <c r="B40" s="297" t="s">
        <v>747</v>
      </c>
      <c r="C40" s="298">
        <v>50800000800</v>
      </c>
      <c r="D40" s="41" t="str">
        <f>IFERROR((VLOOKUP($C40,'Mẫu 4A'!$D$10:$L$400,9,0)),0)</f>
        <v>Xuất sắc</v>
      </c>
      <c r="E40" s="258" t="s">
        <v>683</v>
      </c>
      <c r="F40" s="267" t="str">
        <f t="shared" si="5"/>
        <v>X</v>
      </c>
      <c r="G40" s="43" t="str">
        <f t="shared" si="6"/>
        <v/>
      </c>
      <c r="H40" s="43" t="str">
        <f t="shared" si="7"/>
        <v/>
      </c>
      <c r="I40" s="43" t="str">
        <f t="shared" si="8"/>
        <v/>
      </c>
      <c r="J40" s="43" t="s">
        <v>1057</v>
      </c>
      <c r="K40" s="296"/>
    </row>
    <row r="41" spans="1:11" s="5" customFormat="1" ht="23.45" customHeight="1" x14ac:dyDescent="0.25">
      <c r="A41" s="33">
        <v>34</v>
      </c>
      <c r="B41" s="297" t="s">
        <v>748</v>
      </c>
      <c r="C41" s="298">
        <v>11100071598</v>
      </c>
      <c r="D41" s="41" t="str">
        <f>IFERROR((VLOOKUP($C41,'Mẫu 4A'!$D$10:$L$400,9,0)),0)</f>
        <v>Tốt</v>
      </c>
      <c r="E41" s="45" t="s">
        <v>680</v>
      </c>
      <c r="F41" s="267" t="str">
        <f t="shared" si="5"/>
        <v/>
      </c>
      <c r="G41" s="43" t="str">
        <f t="shared" si="6"/>
        <v>X</v>
      </c>
      <c r="H41" s="43" t="str">
        <f t="shared" si="7"/>
        <v/>
      </c>
      <c r="I41" s="43" t="str">
        <f t="shared" si="8"/>
        <v/>
      </c>
      <c r="J41" s="43" t="s">
        <v>1057</v>
      </c>
      <c r="K41" s="296"/>
    </row>
    <row r="42" spans="1:11" s="5" customFormat="1" ht="39" customHeight="1" x14ac:dyDescent="0.25">
      <c r="A42" s="33">
        <v>35</v>
      </c>
      <c r="B42" s="297" t="s">
        <v>749</v>
      </c>
      <c r="C42" s="298">
        <v>11100115722</v>
      </c>
      <c r="D42" s="41" t="str">
        <f>IFERROR((VLOOKUP($C42,'Mẫu 4A'!$D$10:$L$400,9,0)),0)</f>
        <v>Xuất sắc</v>
      </c>
      <c r="E42" s="45" t="s">
        <v>680</v>
      </c>
      <c r="F42" s="267" t="str">
        <f t="shared" si="5"/>
        <v>X</v>
      </c>
      <c r="G42" s="43" t="str">
        <f t="shared" si="6"/>
        <v/>
      </c>
      <c r="H42" s="43" t="str">
        <f t="shared" si="7"/>
        <v/>
      </c>
      <c r="I42" s="43" t="str">
        <f t="shared" si="8"/>
        <v/>
      </c>
      <c r="J42" s="43" t="s">
        <v>1057</v>
      </c>
      <c r="K42" s="296"/>
    </row>
    <row r="43" spans="1:11" s="5" customFormat="1" ht="23.45" customHeight="1" x14ac:dyDescent="0.25">
      <c r="A43" s="33">
        <v>36</v>
      </c>
      <c r="B43" s="297" t="s">
        <v>750</v>
      </c>
      <c r="C43" s="298">
        <v>50800001163</v>
      </c>
      <c r="D43" s="41" t="str">
        <f>IFERROR((VLOOKUP($C43,'Mẫu 4A'!$D$10:$L$400,9,0)),0)</f>
        <v>Xuất sắc</v>
      </c>
      <c r="E43" s="45" t="s">
        <v>680</v>
      </c>
      <c r="F43" s="267" t="str">
        <f t="shared" si="5"/>
        <v>X</v>
      </c>
      <c r="G43" s="43" t="str">
        <f t="shared" si="6"/>
        <v/>
      </c>
      <c r="H43" s="43" t="str">
        <f t="shared" si="7"/>
        <v/>
      </c>
      <c r="I43" s="43" t="str">
        <f t="shared" si="8"/>
        <v/>
      </c>
      <c r="J43" s="43" t="s">
        <v>1057</v>
      </c>
      <c r="K43" s="296"/>
    </row>
    <row r="44" spans="1:11" s="55" customFormat="1" ht="31.5" customHeight="1" x14ac:dyDescent="0.25">
      <c r="A44" s="33">
        <v>37</v>
      </c>
      <c r="B44" s="297" t="s">
        <v>751</v>
      </c>
      <c r="C44" s="298">
        <v>11100121674</v>
      </c>
      <c r="D44" s="41" t="str">
        <f>IFERROR((VLOOKUP($C44,'Mẫu 4A'!$D$10:$L$400,9,0)),0)</f>
        <v>Xuất sắc</v>
      </c>
      <c r="E44" s="45" t="s">
        <v>680</v>
      </c>
      <c r="F44" s="267" t="str">
        <f t="shared" si="5"/>
        <v>X</v>
      </c>
      <c r="G44" s="43" t="str">
        <f t="shared" si="6"/>
        <v/>
      </c>
      <c r="H44" s="43" t="str">
        <f t="shared" si="7"/>
        <v/>
      </c>
      <c r="I44" s="43" t="str">
        <f t="shared" si="8"/>
        <v/>
      </c>
      <c r="J44" s="43" t="s">
        <v>1057</v>
      </c>
      <c r="K44" s="296"/>
    </row>
    <row r="45" spans="1:11" s="107" customFormat="1" ht="33" customHeight="1" x14ac:dyDescent="0.25">
      <c r="A45" s="33">
        <v>38</v>
      </c>
      <c r="B45" s="297" t="s">
        <v>752</v>
      </c>
      <c r="C45" s="298">
        <v>40700000691</v>
      </c>
      <c r="D45" s="41" t="str">
        <f>IFERROR((VLOOKUP($C45,'Mẫu 4A'!$D$10:$L$400,9,0)),0)</f>
        <v>Xuất sắc</v>
      </c>
      <c r="E45" s="45" t="s">
        <v>680</v>
      </c>
      <c r="F45" s="267" t="str">
        <f t="shared" si="5"/>
        <v>X</v>
      </c>
      <c r="G45" s="43" t="str">
        <f t="shared" si="6"/>
        <v/>
      </c>
      <c r="H45" s="43" t="str">
        <f t="shared" si="7"/>
        <v/>
      </c>
      <c r="I45" s="43" t="str">
        <f t="shared" si="8"/>
        <v/>
      </c>
      <c r="J45" s="43" t="s">
        <v>1057</v>
      </c>
      <c r="K45" s="296"/>
    </row>
    <row r="46" spans="1:11" s="107" customFormat="1" ht="23.45" customHeight="1" x14ac:dyDescent="0.25">
      <c r="A46" s="33">
        <v>39</v>
      </c>
      <c r="B46" s="297" t="s">
        <v>753</v>
      </c>
      <c r="C46" s="298">
        <v>50700000361</v>
      </c>
      <c r="D46" s="41" t="str">
        <f>IFERROR((VLOOKUP($C46,'Mẫu 4A'!$D$10:$L$400,9,0)),0)</f>
        <v>Xuất sắc</v>
      </c>
      <c r="E46" s="45" t="s">
        <v>680</v>
      </c>
      <c r="F46" s="267" t="str">
        <f t="shared" si="5"/>
        <v>X</v>
      </c>
      <c r="G46" s="43" t="str">
        <f t="shared" si="6"/>
        <v/>
      </c>
      <c r="H46" s="43" t="str">
        <f t="shared" si="7"/>
        <v/>
      </c>
      <c r="I46" s="43" t="str">
        <f t="shared" si="8"/>
        <v/>
      </c>
      <c r="J46" s="43" t="s">
        <v>1057</v>
      </c>
      <c r="K46" s="296"/>
    </row>
    <row r="47" spans="1:11" s="5" customFormat="1" ht="23.45" customHeight="1" x14ac:dyDescent="0.25">
      <c r="A47" s="33">
        <v>40</v>
      </c>
      <c r="B47" s="297" t="s">
        <v>754</v>
      </c>
      <c r="C47" s="122">
        <v>50200000160</v>
      </c>
      <c r="D47" s="41" t="str">
        <f>IFERROR((VLOOKUP($C47,'Mẫu 4A'!$D$10:$L$400,9,0)),0)</f>
        <v>Xuất sắc</v>
      </c>
      <c r="E47" s="268" t="s">
        <v>684</v>
      </c>
      <c r="F47" s="267" t="str">
        <f t="shared" si="5"/>
        <v>X</v>
      </c>
      <c r="G47" s="43" t="str">
        <f t="shared" si="6"/>
        <v/>
      </c>
      <c r="H47" s="43" t="str">
        <f t="shared" si="7"/>
        <v/>
      </c>
      <c r="I47" s="43" t="str">
        <f t="shared" si="8"/>
        <v/>
      </c>
      <c r="J47" s="43" t="s">
        <v>1057</v>
      </c>
      <c r="K47" s="296"/>
    </row>
    <row r="48" spans="1:11" s="107" customFormat="1" ht="39" customHeight="1" x14ac:dyDescent="0.25">
      <c r="A48" s="33">
        <v>41</v>
      </c>
      <c r="B48" s="297" t="s">
        <v>755</v>
      </c>
      <c r="C48" s="122">
        <v>11100000723</v>
      </c>
      <c r="D48" s="41" t="str">
        <f>IFERROR((VLOOKUP($C48,'Mẫu 4A'!$D$10:$L$400,9,0)),0)</f>
        <v>Tốt</v>
      </c>
      <c r="E48" s="45" t="s">
        <v>680</v>
      </c>
      <c r="F48" s="267" t="str">
        <f t="shared" si="5"/>
        <v/>
      </c>
      <c r="G48" s="43" t="str">
        <f t="shared" si="6"/>
        <v>X</v>
      </c>
      <c r="H48" s="43" t="str">
        <f t="shared" si="7"/>
        <v/>
      </c>
      <c r="I48" s="43" t="str">
        <f t="shared" si="8"/>
        <v/>
      </c>
      <c r="J48" s="43" t="s">
        <v>1057</v>
      </c>
      <c r="K48" s="296"/>
    </row>
    <row r="49" spans="1:11" s="107" customFormat="1" ht="23.45" customHeight="1" x14ac:dyDescent="0.25">
      <c r="A49" s="33">
        <v>42</v>
      </c>
      <c r="B49" s="297" t="s">
        <v>756</v>
      </c>
      <c r="C49" s="122">
        <v>11100083294</v>
      </c>
      <c r="D49" s="41" t="str">
        <f>IFERROR((VLOOKUP($C49,'Mẫu 4A'!$D$10:$L$400,9,0)),0)</f>
        <v>Tốt</v>
      </c>
      <c r="E49" s="45" t="s">
        <v>680</v>
      </c>
      <c r="F49" s="267" t="str">
        <f t="shared" si="5"/>
        <v/>
      </c>
      <c r="G49" s="43" t="str">
        <f t="shared" si="6"/>
        <v>X</v>
      </c>
      <c r="H49" s="43" t="str">
        <f t="shared" si="7"/>
        <v/>
      </c>
      <c r="I49" s="43" t="str">
        <f t="shared" si="8"/>
        <v/>
      </c>
      <c r="J49" s="43" t="s">
        <v>1057</v>
      </c>
      <c r="K49" s="296"/>
    </row>
    <row r="50" spans="1:11" s="5" customFormat="1" ht="23.45" customHeight="1" x14ac:dyDescent="0.25">
      <c r="A50" s="33">
        <v>43</v>
      </c>
      <c r="B50" s="297" t="s">
        <v>757</v>
      </c>
      <c r="C50" s="122">
        <v>11100071601</v>
      </c>
      <c r="D50" s="41" t="str">
        <f>IFERROR((VLOOKUP($C50,'Mẫu 4A'!$D$10:$L$400,9,0)),0)</f>
        <v>Tốt</v>
      </c>
      <c r="E50" s="45" t="s">
        <v>680</v>
      </c>
      <c r="F50" s="267" t="str">
        <f t="shared" si="5"/>
        <v/>
      </c>
      <c r="G50" s="43" t="str">
        <f t="shared" si="6"/>
        <v>X</v>
      </c>
      <c r="H50" s="43" t="str">
        <f t="shared" si="7"/>
        <v/>
      </c>
      <c r="I50" s="43" t="str">
        <f t="shared" si="8"/>
        <v/>
      </c>
      <c r="J50" s="43" t="s">
        <v>1057</v>
      </c>
      <c r="K50" s="296"/>
    </row>
    <row r="51" spans="1:11" s="5" customFormat="1" ht="23.45" customHeight="1" x14ac:dyDescent="0.25">
      <c r="A51" s="33">
        <v>44</v>
      </c>
      <c r="B51" s="297" t="s">
        <v>758</v>
      </c>
      <c r="C51" s="122">
        <v>11100115709</v>
      </c>
      <c r="D51" s="41" t="str">
        <f>IFERROR((VLOOKUP($C51,'Mẫu 4A'!$D$10:$L$400,9,0)),0)</f>
        <v>Xuất sắc</v>
      </c>
      <c r="E51" s="45" t="s">
        <v>680</v>
      </c>
      <c r="F51" s="267" t="str">
        <f t="shared" si="5"/>
        <v>X</v>
      </c>
      <c r="G51" s="43" t="str">
        <f t="shared" si="6"/>
        <v/>
      </c>
      <c r="H51" s="43" t="str">
        <f t="shared" si="7"/>
        <v/>
      </c>
      <c r="I51" s="43" t="str">
        <f t="shared" si="8"/>
        <v/>
      </c>
      <c r="J51" s="43" t="s">
        <v>1057</v>
      </c>
      <c r="K51" s="296"/>
    </row>
    <row r="52" spans="1:11" s="5" customFormat="1" ht="23.45" customHeight="1" x14ac:dyDescent="0.25">
      <c r="A52" s="33">
        <v>45</v>
      </c>
      <c r="B52" s="297" t="s">
        <v>759</v>
      </c>
      <c r="C52" s="122">
        <v>11100083308</v>
      </c>
      <c r="D52" s="41" t="str">
        <f>IFERROR((VLOOKUP($C52,'Mẫu 4A'!$D$10:$L$400,9,0)),0)</f>
        <v>Tốt</v>
      </c>
      <c r="E52" s="45" t="s">
        <v>680</v>
      </c>
      <c r="F52" s="267" t="str">
        <f t="shared" si="5"/>
        <v/>
      </c>
      <c r="G52" s="43" t="str">
        <f t="shared" si="6"/>
        <v>X</v>
      </c>
      <c r="H52" s="43" t="str">
        <f t="shared" si="7"/>
        <v/>
      </c>
      <c r="I52" s="43" t="str">
        <f t="shared" si="8"/>
        <v/>
      </c>
      <c r="J52" s="43" t="s">
        <v>1057</v>
      </c>
      <c r="K52" s="296"/>
    </row>
    <row r="53" spans="1:11" s="5" customFormat="1" ht="22.5" customHeight="1" x14ac:dyDescent="0.25">
      <c r="A53" s="33">
        <v>46</v>
      </c>
      <c r="B53" s="297" t="s">
        <v>760</v>
      </c>
      <c r="C53" s="122">
        <v>40900000037</v>
      </c>
      <c r="D53" s="41" t="str">
        <f>IFERROR((VLOOKUP($C53,'Mẫu 4A'!$D$10:$L$400,9,0)),0)</f>
        <v>Xuất sắc</v>
      </c>
      <c r="E53" s="45" t="s">
        <v>680</v>
      </c>
      <c r="F53" s="267" t="str">
        <f t="shared" si="5"/>
        <v>X</v>
      </c>
      <c r="G53" s="43" t="str">
        <f t="shared" si="6"/>
        <v/>
      </c>
      <c r="H53" s="43" t="str">
        <f t="shared" si="7"/>
        <v/>
      </c>
      <c r="I53" s="43" t="str">
        <f t="shared" si="8"/>
        <v/>
      </c>
      <c r="J53" s="43" t="s">
        <v>1057</v>
      </c>
      <c r="K53" s="296"/>
    </row>
    <row r="54" spans="1:11" s="5" customFormat="1" ht="23.45" customHeight="1" x14ac:dyDescent="0.25">
      <c r="A54" s="33">
        <v>47</v>
      </c>
      <c r="B54" s="297" t="s">
        <v>761</v>
      </c>
      <c r="C54" s="122">
        <v>11100115706</v>
      </c>
      <c r="D54" s="41" t="str">
        <f>IFERROR((VLOOKUP($C54,'Mẫu 4A'!$D$10:$L$400,9,0)),0)</f>
        <v>Tốt</v>
      </c>
      <c r="E54" s="45" t="s">
        <v>680</v>
      </c>
      <c r="F54" s="267" t="str">
        <f t="shared" si="5"/>
        <v/>
      </c>
      <c r="G54" s="43" t="str">
        <f t="shared" si="6"/>
        <v>X</v>
      </c>
      <c r="H54" s="43" t="str">
        <f t="shared" si="7"/>
        <v/>
      </c>
      <c r="I54" s="43" t="str">
        <f t="shared" si="8"/>
        <v/>
      </c>
      <c r="J54" s="43" t="s">
        <v>1057</v>
      </c>
      <c r="K54" s="296"/>
    </row>
    <row r="55" spans="1:11" s="5" customFormat="1" ht="23.45" customHeight="1" x14ac:dyDescent="0.25">
      <c r="A55" s="33">
        <v>48</v>
      </c>
      <c r="B55" s="297" t="s">
        <v>762</v>
      </c>
      <c r="C55" s="122">
        <v>40800000327</v>
      </c>
      <c r="D55" s="41" t="str">
        <f>IFERROR((VLOOKUP($C55,'Mẫu 4A'!$D$10:$L$400,9,0)),0)</f>
        <v>Tốt</v>
      </c>
      <c r="E55" s="45" t="s">
        <v>680</v>
      </c>
      <c r="F55" s="267" t="str">
        <f t="shared" si="5"/>
        <v/>
      </c>
      <c r="G55" s="43" t="str">
        <f t="shared" si="6"/>
        <v>X</v>
      </c>
      <c r="H55" s="43" t="str">
        <f t="shared" si="7"/>
        <v/>
      </c>
      <c r="I55" s="43" t="str">
        <f t="shared" si="8"/>
        <v/>
      </c>
      <c r="J55" s="43" t="s">
        <v>1057</v>
      </c>
      <c r="K55" s="296"/>
    </row>
    <row r="56" spans="1:11" s="5" customFormat="1" ht="23.45" customHeight="1" x14ac:dyDescent="0.25">
      <c r="A56" s="33">
        <v>49</v>
      </c>
      <c r="B56" s="297" t="s">
        <v>763</v>
      </c>
      <c r="C56" s="122">
        <v>40800000301</v>
      </c>
      <c r="D56" s="41" t="str">
        <f>IFERROR((VLOOKUP($C56,'Mẫu 4A'!$D$10:$L$400,9,0)),0)</f>
        <v>Tốt</v>
      </c>
      <c r="E56" s="45" t="s">
        <v>680</v>
      </c>
      <c r="F56" s="267" t="str">
        <f t="shared" si="5"/>
        <v/>
      </c>
      <c r="G56" s="43" t="str">
        <f t="shared" si="6"/>
        <v>X</v>
      </c>
      <c r="H56" s="43" t="str">
        <f t="shared" si="7"/>
        <v/>
      </c>
      <c r="I56" s="43" t="str">
        <f t="shared" si="8"/>
        <v/>
      </c>
      <c r="J56" s="43" t="s">
        <v>1057</v>
      </c>
      <c r="K56" s="296"/>
    </row>
    <row r="57" spans="1:11" s="5" customFormat="1" ht="23.45" customHeight="1" x14ac:dyDescent="0.25">
      <c r="A57" s="33">
        <v>50</v>
      </c>
      <c r="B57" s="297" t="s">
        <v>764</v>
      </c>
      <c r="C57" s="122">
        <v>80600000454</v>
      </c>
      <c r="D57" s="41" t="str">
        <f>IFERROR((VLOOKUP($C57,'Mẫu 4A'!$D$10:$L$400,9,0)),0)</f>
        <v>Xuất sắc</v>
      </c>
      <c r="E57" s="45" t="s">
        <v>680</v>
      </c>
      <c r="F57" s="267" t="str">
        <f t="shared" si="5"/>
        <v>X</v>
      </c>
      <c r="G57" s="43" t="str">
        <f t="shared" si="6"/>
        <v/>
      </c>
      <c r="H57" s="43" t="str">
        <f t="shared" si="7"/>
        <v/>
      </c>
      <c r="I57" s="43" t="str">
        <f t="shared" si="8"/>
        <v/>
      </c>
      <c r="J57" s="43" t="s">
        <v>1057</v>
      </c>
      <c r="K57" s="296"/>
    </row>
    <row r="58" spans="1:11" s="128" customFormat="1" ht="32.25" customHeight="1" x14ac:dyDescent="0.25">
      <c r="A58" s="33">
        <v>51</v>
      </c>
      <c r="B58" s="297" t="s">
        <v>765</v>
      </c>
      <c r="C58" s="53">
        <v>21000001676</v>
      </c>
      <c r="D58" s="41" t="str">
        <f>IFERROR((VLOOKUP($C58,'Mẫu 4A'!$D$10:$L$400,9,0)),0)</f>
        <v>Tốt</v>
      </c>
      <c r="E58" s="45" t="s">
        <v>680</v>
      </c>
      <c r="F58" s="267" t="str">
        <f t="shared" si="5"/>
        <v/>
      </c>
      <c r="G58" s="43" t="str">
        <f t="shared" si="6"/>
        <v>X</v>
      </c>
      <c r="H58" s="43" t="str">
        <f t="shared" si="7"/>
        <v/>
      </c>
      <c r="I58" s="43" t="str">
        <f t="shared" si="8"/>
        <v/>
      </c>
      <c r="J58" s="43" t="s">
        <v>1057</v>
      </c>
      <c r="K58" s="296"/>
    </row>
    <row r="59" spans="1:11" s="99" customFormat="1" ht="23.45" customHeight="1" x14ac:dyDescent="0.25">
      <c r="A59" s="33">
        <v>52</v>
      </c>
      <c r="B59" s="297" t="s">
        <v>766</v>
      </c>
      <c r="C59" s="122">
        <v>50700000433</v>
      </c>
      <c r="D59" s="41" t="str">
        <f>IFERROR((VLOOKUP($C59,'Mẫu 4A'!$D$10:$L$400,9,0)),0)</f>
        <v>Xuất sắc</v>
      </c>
      <c r="E59" s="45" t="s">
        <v>680</v>
      </c>
      <c r="F59" s="267" t="str">
        <f t="shared" si="5"/>
        <v>X</v>
      </c>
      <c r="G59" s="43" t="str">
        <f t="shared" si="6"/>
        <v/>
      </c>
      <c r="H59" s="43" t="str">
        <f t="shared" si="7"/>
        <v/>
      </c>
      <c r="I59" s="43" t="str">
        <f t="shared" si="8"/>
        <v/>
      </c>
      <c r="J59" s="43" t="s">
        <v>1057</v>
      </c>
      <c r="K59" s="296"/>
    </row>
    <row r="60" spans="1:11" s="5" customFormat="1" ht="23.45" customHeight="1" x14ac:dyDescent="0.25">
      <c r="A60" s="33">
        <v>53</v>
      </c>
      <c r="B60" s="297" t="s">
        <v>767</v>
      </c>
      <c r="C60" s="137">
        <v>11100000707</v>
      </c>
      <c r="D60" s="41" t="str">
        <f>IFERROR((VLOOKUP($C60,'Mẫu 4A'!$D$10:$L$400,9,0)),0)</f>
        <v>Xuất sắc</v>
      </c>
      <c r="E60" s="268" t="s">
        <v>685</v>
      </c>
      <c r="F60" s="267" t="str">
        <f t="shared" si="5"/>
        <v>X</v>
      </c>
      <c r="G60" s="43" t="str">
        <f t="shared" si="6"/>
        <v/>
      </c>
      <c r="H60" s="43" t="str">
        <f t="shared" si="7"/>
        <v/>
      </c>
      <c r="I60" s="43" t="str">
        <f t="shared" si="8"/>
        <v/>
      </c>
      <c r="J60" s="43" t="s">
        <v>1057</v>
      </c>
      <c r="K60" s="296"/>
    </row>
    <row r="61" spans="1:11" s="5" customFormat="1" ht="23.45" customHeight="1" x14ac:dyDescent="0.25">
      <c r="A61" s="33">
        <v>54</v>
      </c>
      <c r="B61" s="297" t="s">
        <v>768</v>
      </c>
      <c r="C61" s="137">
        <v>11100000732</v>
      </c>
      <c r="D61" s="41" t="str">
        <f>IFERROR((VLOOKUP($C61,'Mẫu 4A'!$D$10:$L$400,9,0)),0)</f>
        <v>Tốt</v>
      </c>
      <c r="E61" s="45" t="s">
        <v>680</v>
      </c>
      <c r="F61" s="267" t="str">
        <f t="shared" si="5"/>
        <v/>
      </c>
      <c r="G61" s="43" t="str">
        <f t="shared" si="6"/>
        <v>X</v>
      </c>
      <c r="H61" s="43" t="str">
        <f t="shared" si="7"/>
        <v/>
      </c>
      <c r="I61" s="43" t="str">
        <f t="shared" si="8"/>
        <v/>
      </c>
      <c r="J61" s="43" t="s">
        <v>1057</v>
      </c>
      <c r="K61" s="296"/>
    </row>
    <row r="62" spans="1:11" s="5" customFormat="1" ht="23.45" customHeight="1" x14ac:dyDescent="0.25">
      <c r="A62" s="33">
        <v>55</v>
      </c>
      <c r="B62" s="297" t="s">
        <v>769</v>
      </c>
      <c r="C62" s="137">
        <v>11100000798</v>
      </c>
      <c r="D62" s="41" t="str">
        <f>IFERROR((VLOOKUP($C62,'Mẫu 4A'!$D$10:$L$400,9,0)),0)</f>
        <v>Xuất sắc</v>
      </c>
      <c r="E62" s="45" t="s">
        <v>680</v>
      </c>
      <c r="F62" s="267" t="str">
        <f t="shared" si="5"/>
        <v>X</v>
      </c>
      <c r="G62" s="43" t="str">
        <f t="shared" si="6"/>
        <v/>
      </c>
      <c r="H62" s="43" t="str">
        <f t="shared" si="7"/>
        <v/>
      </c>
      <c r="I62" s="43" t="str">
        <f t="shared" si="8"/>
        <v/>
      </c>
      <c r="J62" s="43" t="s">
        <v>1057</v>
      </c>
      <c r="K62" s="296"/>
    </row>
    <row r="63" spans="1:11" s="5" customFormat="1" ht="23.45" customHeight="1" x14ac:dyDescent="0.25">
      <c r="A63" s="33">
        <v>56</v>
      </c>
      <c r="B63" s="297" t="s">
        <v>770</v>
      </c>
      <c r="C63" s="137">
        <v>11100083384</v>
      </c>
      <c r="D63" s="41" t="str">
        <f>IFERROR((VLOOKUP($C63,'Mẫu 4A'!$D$10:$L$400,9,0)),0)</f>
        <v>Xuất sắc</v>
      </c>
      <c r="E63" s="45" t="s">
        <v>680</v>
      </c>
      <c r="F63" s="267" t="str">
        <f t="shared" si="5"/>
        <v>X</v>
      </c>
      <c r="G63" s="43" t="str">
        <f t="shared" si="6"/>
        <v/>
      </c>
      <c r="H63" s="43" t="str">
        <f t="shared" si="7"/>
        <v/>
      </c>
      <c r="I63" s="43" t="str">
        <f t="shared" si="8"/>
        <v/>
      </c>
      <c r="J63" s="43" t="s">
        <v>1057</v>
      </c>
      <c r="K63" s="296"/>
    </row>
    <row r="64" spans="1:11" s="5" customFormat="1" ht="23.45" customHeight="1" x14ac:dyDescent="0.25">
      <c r="A64" s="33">
        <v>57</v>
      </c>
      <c r="B64" s="297" t="s">
        <v>771</v>
      </c>
      <c r="C64" s="137">
        <v>11100000782</v>
      </c>
      <c r="D64" s="41" t="str">
        <f>IFERROR((VLOOKUP($C64,'Mẫu 4A'!$D$10:$L$400,9,0)),0)</f>
        <v>Xuất sắc</v>
      </c>
      <c r="E64" s="45" t="s">
        <v>680</v>
      </c>
      <c r="F64" s="267" t="str">
        <f t="shared" si="5"/>
        <v>X</v>
      </c>
      <c r="G64" s="43" t="str">
        <f t="shared" si="6"/>
        <v/>
      </c>
      <c r="H64" s="43" t="str">
        <f t="shared" si="7"/>
        <v/>
      </c>
      <c r="I64" s="43" t="str">
        <f t="shared" si="8"/>
        <v/>
      </c>
      <c r="J64" s="43" t="s">
        <v>1057</v>
      </c>
      <c r="K64" s="296"/>
    </row>
    <row r="65" spans="1:11" s="5" customFormat="1" ht="41.45" customHeight="1" x14ac:dyDescent="0.25">
      <c r="A65" s="33">
        <v>58</v>
      </c>
      <c r="B65" s="297" t="s">
        <v>772</v>
      </c>
      <c r="C65" s="137">
        <v>11100115707</v>
      </c>
      <c r="D65" s="41" t="str">
        <f>IFERROR((VLOOKUP($C65,'Mẫu 4A'!$D$10:$L$400,9,0)),0)</f>
        <v>Xuất sắc</v>
      </c>
      <c r="E65" s="45" t="s">
        <v>680</v>
      </c>
      <c r="F65" s="267" t="str">
        <f t="shared" si="5"/>
        <v>X</v>
      </c>
      <c r="G65" s="43" t="str">
        <f t="shared" si="6"/>
        <v/>
      </c>
      <c r="H65" s="43" t="str">
        <f t="shared" si="7"/>
        <v/>
      </c>
      <c r="I65" s="43" t="str">
        <f t="shared" si="8"/>
        <v/>
      </c>
      <c r="J65" s="43" t="s">
        <v>1057</v>
      </c>
      <c r="K65" s="296"/>
    </row>
    <row r="66" spans="1:11" s="5" customFormat="1" ht="23.45" customHeight="1" x14ac:dyDescent="0.25">
      <c r="A66" s="33">
        <v>59</v>
      </c>
      <c r="B66" s="297" t="s">
        <v>773</v>
      </c>
      <c r="C66" s="137">
        <v>11100115705</v>
      </c>
      <c r="D66" s="41" t="str">
        <f>IFERROR((VLOOKUP($C66,'Mẫu 4A'!$D$10:$L$400,9,0)),0)</f>
        <v>Xuất sắc</v>
      </c>
      <c r="E66" s="45" t="s">
        <v>680</v>
      </c>
      <c r="F66" s="267" t="str">
        <f t="shared" si="5"/>
        <v>X</v>
      </c>
      <c r="G66" s="43" t="str">
        <f t="shared" si="6"/>
        <v/>
      </c>
      <c r="H66" s="43" t="str">
        <f t="shared" si="7"/>
        <v/>
      </c>
      <c r="I66" s="43" t="str">
        <f t="shared" si="8"/>
        <v/>
      </c>
      <c r="J66" s="43" t="s">
        <v>1057</v>
      </c>
      <c r="K66" s="296"/>
    </row>
    <row r="67" spans="1:11" s="5" customFormat="1" ht="23.45" customHeight="1" x14ac:dyDescent="0.25">
      <c r="A67" s="33">
        <v>60</v>
      </c>
      <c r="B67" s="297" t="s">
        <v>774</v>
      </c>
      <c r="C67" s="137">
        <v>40400000575</v>
      </c>
      <c r="D67" s="41" t="str">
        <f>IFERROR((VLOOKUP($C67,'Mẫu 4A'!$D$10:$L$400,9,0)),0)</f>
        <v>Xuất sắc</v>
      </c>
      <c r="E67" s="45" t="s">
        <v>680</v>
      </c>
      <c r="F67" s="267" t="str">
        <f t="shared" si="5"/>
        <v>X</v>
      </c>
      <c r="G67" s="43" t="str">
        <f t="shared" si="6"/>
        <v/>
      </c>
      <c r="H67" s="43" t="str">
        <f t="shared" si="7"/>
        <v/>
      </c>
      <c r="I67" s="43" t="str">
        <f t="shared" si="8"/>
        <v/>
      </c>
      <c r="J67" s="43" t="s">
        <v>1057</v>
      </c>
      <c r="K67" s="296"/>
    </row>
    <row r="68" spans="1:11" s="5" customFormat="1" ht="23.45" customHeight="1" x14ac:dyDescent="0.25">
      <c r="A68" s="33">
        <v>61</v>
      </c>
      <c r="B68" s="297" t="s">
        <v>775</v>
      </c>
      <c r="C68" s="137">
        <v>50700000362</v>
      </c>
      <c r="D68" s="41" t="str">
        <f>IFERROR((VLOOKUP($C68,'Mẫu 4A'!$D$10:$L$400,9,0)),0)</f>
        <v>Xuất sắc</v>
      </c>
      <c r="E68" s="45" t="s">
        <v>680</v>
      </c>
      <c r="F68" s="267" t="str">
        <f t="shared" si="5"/>
        <v>X</v>
      </c>
      <c r="G68" s="43" t="str">
        <f t="shared" si="6"/>
        <v/>
      </c>
      <c r="H68" s="43" t="str">
        <f t="shared" si="7"/>
        <v/>
      </c>
      <c r="I68" s="43" t="str">
        <f t="shared" si="8"/>
        <v/>
      </c>
      <c r="J68" s="43" t="s">
        <v>1057</v>
      </c>
      <c r="K68" s="296"/>
    </row>
    <row r="69" spans="1:11" s="5" customFormat="1" ht="24" customHeight="1" x14ac:dyDescent="0.25">
      <c r="A69" s="33">
        <v>62</v>
      </c>
      <c r="B69" s="297" t="s">
        <v>776</v>
      </c>
      <c r="C69" s="137">
        <v>50700000428</v>
      </c>
      <c r="D69" s="41" t="str">
        <f>IFERROR((VLOOKUP($C69,'Mẫu 4A'!$D$10:$L$400,9,0)),0)</f>
        <v>Xuất sắc</v>
      </c>
      <c r="E69" s="45" t="s">
        <v>680</v>
      </c>
      <c r="F69" s="267" t="str">
        <f t="shared" si="5"/>
        <v>X</v>
      </c>
      <c r="G69" s="43" t="str">
        <f t="shared" si="6"/>
        <v/>
      </c>
      <c r="H69" s="43" t="str">
        <f t="shared" si="7"/>
        <v/>
      </c>
      <c r="I69" s="43" t="str">
        <f t="shared" si="8"/>
        <v/>
      </c>
      <c r="J69" s="43" t="s">
        <v>1057</v>
      </c>
      <c r="K69" s="296"/>
    </row>
    <row r="70" spans="1:11" s="5" customFormat="1" ht="48.75" customHeight="1" x14ac:dyDescent="0.25">
      <c r="A70" s="33">
        <v>63</v>
      </c>
      <c r="B70" s="297" t="s">
        <v>777</v>
      </c>
      <c r="C70" s="137">
        <v>80600000227</v>
      </c>
      <c r="D70" s="41" t="str">
        <f>IFERROR((VLOOKUP($C70,'Mẫu 4A'!$D$10:$L$400,9,0)),0)</f>
        <v>Tốt</v>
      </c>
      <c r="E70" s="45" t="s">
        <v>680</v>
      </c>
      <c r="F70" s="267" t="str">
        <f t="shared" si="5"/>
        <v/>
      </c>
      <c r="G70" s="43" t="str">
        <f t="shared" si="6"/>
        <v>X</v>
      </c>
      <c r="H70" s="43" t="str">
        <f t="shared" si="7"/>
        <v/>
      </c>
      <c r="I70" s="43" t="str">
        <f t="shared" si="8"/>
        <v/>
      </c>
      <c r="J70" s="43" t="s">
        <v>1057</v>
      </c>
      <c r="K70" s="296" t="s">
        <v>293</v>
      </c>
    </row>
    <row r="71" spans="1:11" s="55" customFormat="1" ht="32.25" customHeight="1" x14ac:dyDescent="0.25">
      <c r="A71" s="33">
        <v>64</v>
      </c>
      <c r="B71" s="297" t="s">
        <v>778</v>
      </c>
      <c r="C71" s="137">
        <v>11100115720</v>
      </c>
      <c r="D71" s="41" t="str">
        <f>IFERROR((VLOOKUP($C71,'Mẫu 4A'!$D$10:$L$400,9,0)),0)</f>
        <v>Xuất sắc</v>
      </c>
      <c r="E71" s="45" t="s">
        <v>680</v>
      </c>
      <c r="F71" s="267" t="str">
        <f t="shared" ref="F71:F102" si="9">IF($D71="Xuất sắc","X","")</f>
        <v>X</v>
      </c>
      <c r="G71" s="43" t="str">
        <f t="shared" ref="G71:G102" si="10">IF($D71="Tốt","X","")</f>
        <v/>
      </c>
      <c r="H71" s="43" t="str">
        <f t="shared" ref="H71:H102" si="11">IF($D71="Hoàn thành","X","")</f>
        <v/>
      </c>
      <c r="I71" s="43" t="str">
        <f t="shared" ref="I71:I102" si="12">IF($D71="Không hoàn thành","X","")</f>
        <v/>
      </c>
      <c r="J71" s="43" t="s">
        <v>1057</v>
      </c>
      <c r="K71" s="296"/>
    </row>
    <row r="72" spans="1:11" s="5" customFormat="1" ht="31.5" customHeight="1" x14ac:dyDescent="0.25">
      <c r="A72" s="33">
        <v>65</v>
      </c>
      <c r="B72" s="297" t="s">
        <v>779</v>
      </c>
      <c r="C72" s="53">
        <v>11100000746</v>
      </c>
      <c r="D72" s="41" t="str">
        <f>IFERROR((VLOOKUP($C72,'Mẫu 4A'!$D$10:$L$400,9,0)),0)</f>
        <v>Tốt</v>
      </c>
      <c r="E72" s="268" t="s">
        <v>686</v>
      </c>
      <c r="F72" s="267" t="str">
        <f t="shared" si="9"/>
        <v/>
      </c>
      <c r="G72" s="43" t="str">
        <f t="shared" si="10"/>
        <v>X</v>
      </c>
      <c r="H72" s="43" t="str">
        <f t="shared" si="11"/>
        <v/>
      </c>
      <c r="I72" s="43" t="str">
        <f t="shared" si="12"/>
        <v/>
      </c>
      <c r="J72" s="43" t="s">
        <v>1057</v>
      </c>
      <c r="K72" s="296" t="s">
        <v>117</v>
      </c>
    </row>
    <row r="73" spans="1:11" s="107" customFormat="1" ht="33" customHeight="1" x14ac:dyDescent="0.25">
      <c r="A73" s="33">
        <v>66</v>
      </c>
      <c r="B73" s="297" t="s">
        <v>780</v>
      </c>
      <c r="C73" s="53">
        <v>31000001254</v>
      </c>
      <c r="D73" s="41" t="str">
        <f>IFERROR((VLOOKUP($C73,'Mẫu 4A'!$D$10:$L$400,9,0)),0)</f>
        <v>Tốt</v>
      </c>
      <c r="E73" s="45" t="s">
        <v>680</v>
      </c>
      <c r="F73" s="267" t="str">
        <f t="shared" si="9"/>
        <v/>
      </c>
      <c r="G73" s="43" t="str">
        <f t="shared" si="10"/>
        <v>X</v>
      </c>
      <c r="H73" s="43" t="str">
        <f t="shared" si="11"/>
        <v/>
      </c>
      <c r="I73" s="43" t="str">
        <f t="shared" si="12"/>
        <v/>
      </c>
      <c r="J73" s="43" t="s">
        <v>1057</v>
      </c>
      <c r="K73" s="296"/>
    </row>
    <row r="74" spans="1:11" s="5" customFormat="1" ht="23.45" customHeight="1" x14ac:dyDescent="0.25">
      <c r="A74" s="33">
        <v>67</v>
      </c>
      <c r="B74" s="297" t="s">
        <v>781</v>
      </c>
      <c r="C74" s="53" t="s">
        <v>314</v>
      </c>
      <c r="D74" s="41" t="str">
        <f>IFERROR((VLOOKUP($C74,'Mẫu 4A'!$D$10:$L$400,9,0)),0)</f>
        <v>Xuất sắc</v>
      </c>
      <c r="E74" s="258" t="s">
        <v>687</v>
      </c>
      <c r="F74" s="267" t="str">
        <f t="shared" si="9"/>
        <v>X</v>
      </c>
      <c r="G74" s="43" t="str">
        <f t="shared" si="10"/>
        <v/>
      </c>
      <c r="H74" s="43" t="str">
        <f t="shared" si="11"/>
        <v/>
      </c>
      <c r="I74" s="43" t="str">
        <f t="shared" si="12"/>
        <v/>
      </c>
      <c r="J74" s="43" t="s">
        <v>1057</v>
      </c>
      <c r="K74" s="296"/>
    </row>
    <row r="75" spans="1:11" s="107" customFormat="1" ht="23.45" customHeight="1" x14ac:dyDescent="0.25">
      <c r="A75" s="33">
        <v>68</v>
      </c>
      <c r="B75" s="297" t="s">
        <v>782</v>
      </c>
      <c r="C75" s="53" t="s">
        <v>317</v>
      </c>
      <c r="D75" s="41" t="str">
        <f>IFERROR((VLOOKUP($C75,'Mẫu 4A'!$D$10:$L$400,9,0)),0)</f>
        <v>Tốt</v>
      </c>
      <c r="E75" s="45" t="s">
        <v>680</v>
      </c>
      <c r="F75" s="267" t="str">
        <f t="shared" si="9"/>
        <v/>
      </c>
      <c r="G75" s="43" t="str">
        <f t="shared" si="10"/>
        <v>X</v>
      </c>
      <c r="H75" s="43" t="str">
        <f t="shared" si="11"/>
        <v/>
      </c>
      <c r="I75" s="43" t="str">
        <f t="shared" si="12"/>
        <v/>
      </c>
      <c r="J75" s="43" t="s">
        <v>1057</v>
      </c>
      <c r="K75" s="296"/>
    </row>
    <row r="76" spans="1:11" s="107" customFormat="1" ht="39.75" customHeight="1" x14ac:dyDescent="0.25">
      <c r="A76" s="33">
        <v>69</v>
      </c>
      <c r="B76" s="297" t="s">
        <v>783</v>
      </c>
      <c r="C76" s="53" t="s">
        <v>319</v>
      </c>
      <c r="D76" s="41" t="str">
        <f>IFERROR((VLOOKUP($C76,'Mẫu 4A'!$D$10:$L$400,9,0)),0)</f>
        <v>Tốt</v>
      </c>
      <c r="E76" s="45" t="s">
        <v>680</v>
      </c>
      <c r="F76" s="267" t="str">
        <f t="shared" si="9"/>
        <v/>
      </c>
      <c r="G76" s="43" t="str">
        <f t="shared" si="10"/>
        <v>X</v>
      </c>
      <c r="H76" s="43" t="str">
        <f t="shared" si="11"/>
        <v/>
      </c>
      <c r="I76" s="43" t="str">
        <f t="shared" si="12"/>
        <v/>
      </c>
      <c r="J76" s="43" t="s">
        <v>1057</v>
      </c>
      <c r="K76" s="296"/>
    </row>
    <row r="77" spans="1:11" s="55" customFormat="1" ht="35.25" customHeight="1" x14ac:dyDescent="0.25">
      <c r="A77" s="33">
        <v>70</v>
      </c>
      <c r="B77" s="297" t="s">
        <v>784</v>
      </c>
      <c r="C77" s="53">
        <v>40800000177</v>
      </c>
      <c r="D77" s="41" t="str">
        <f>IFERROR((VLOOKUP($C77,'Mẫu 4A'!$D$10:$L$400,9,0)),0)</f>
        <v>Tốt</v>
      </c>
      <c r="E77" s="268" t="s">
        <v>688</v>
      </c>
      <c r="F77" s="267" t="str">
        <f t="shared" si="9"/>
        <v/>
      </c>
      <c r="G77" s="43" t="str">
        <f t="shared" si="10"/>
        <v>X</v>
      </c>
      <c r="H77" s="43" t="str">
        <f t="shared" si="11"/>
        <v/>
      </c>
      <c r="I77" s="43" t="str">
        <f t="shared" si="12"/>
        <v/>
      </c>
      <c r="J77" s="43" t="s">
        <v>1057</v>
      </c>
      <c r="K77" s="296"/>
    </row>
    <row r="78" spans="1:11" s="148" customFormat="1" ht="36" customHeight="1" x14ac:dyDescent="0.25">
      <c r="A78" s="33">
        <v>71</v>
      </c>
      <c r="B78" s="297" t="s">
        <v>785</v>
      </c>
      <c r="C78" s="53">
        <v>40800000380</v>
      </c>
      <c r="D78" s="41" t="str">
        <f>IFERROR((VLOOKUP($C78,'Mẫu 4A'!$D$10:$L$400,9,0)),0)</f>
        <v>Tốt</v>
      </c>
      <c r="E78" s="41" t="s">
        <v>680</v>
      </c>
      <c r="F78" s="267" t="str">
        <f t="shared" si="9"/>
        <v/>
      </c>
      <c r="G78" s="43" t="str">
        <f t="shared" si="10"/>
        <v>X</v>
      </c>
      <c r="H78" s="43" t="str">
        <f t="shared" si="11"/>
        <v/>
      </c>
      <c r="I78" s="43" t="str">
        <f t="shared" si="12"/>
        <v/>
      </c>
      <c r="J78" s="43" t="s">
        <v>1057</v>
      </c>
      <c r="K78" s="296" t="s">
        <v>334</v>
      </c>
    </row>
    <row r="79" spans="1:11" s="154" customFormat="1" ht="33" customHeight="1" x14ac:dyDescent="0.25">
      <c r="A79" s="33">
        <v>72</v>
      </c>
      <c r="B79" s="297" t="s">
        <v>786</v>
      </c>
      <c r="C79" s="53">
        <v>11100083326</v>
      </c>
      <c r="D79" s="41" t="str">
        <f>IFERROR((VLOOKUP($C79,'Mẫu 4A'!$D$10:$L$400,9,0)),0)</f>
        <v>Xuất sắc</v>
      </c>
      <c r="E79" s="268" t="s">
        <v>689</v>
      </c>
      <c r="F79" s="267" t="str">
        <f t="shared" si="9"/>
        <v>X</v>
      </c>
      <c r="G79" s="43" t="str">
        <f t="shared" si="10"/>
        <v/>
      </c>
      <c r="H79" s="43" t="str">
        <f t="shared" si="11"/>
        <v/>
      </c>
      <c r="I79" s="43" t="str">
        <f t="shared" si="12"/>
        <v/>
      </c>
      <c r="J79" s="43" t="s">
        <v>1057</v>
      </c>
      <c r="K79" s="296"/>
    </row>
    <row r="80" spans="1:11" s="5" customFormat="1" ht="23.45" customHeight="1" x14ac:dyDescent="0.25">
      <c r="A80" s="33">
        <v>73</v>
      </c>
      <c r="B80" s="297" t="s">
        <v>787</v>
      </c>
      <c r="C80" s="53">
        <v>40800000361</v>
      </c>
      <c r="D80" s="41" t="str">
        <f>IFERROR((VLOOKUP($C80,'Mẫu 4A'!$D$10:$L$400,9,0)),0)</f>
        <v>Xuất sắc</v>
      </c>
      <c r="E80" s="41" t="s">
        <v>680</v>
      </c>
      <c r="F80" s="267" t="str">
        <f t="shared" si="9"/>
        <v>X</v>
      </c>
      <c r="G80" s="43" t="str">
        <f t="shared" si="10"/>
        <v/>
      </c>
      <c r="H80" s="43" t="str">
        <f t="shared" si="11"/>
        <v/>
      </c>
      <c r="I80" s="43" t="str">
        <f t="shared" si="12"/>
        <v/>
      </c>
      <c r="J80" s="43" t="s">
        <v>1057</v>
      </c>
      <c r="K80" s="296"/>
    </row>
    <row r="81" spans="1:11" s="5" customFormat="1" ht="23.45" customHeight="1" x14ac:dyDescent="0.25">
      <c r="A81" s="33">
        <v>74</v>
      </c>
      <c r="B81" s="297" t="s">
        <v>788</v>
      </c>
      <c r="C81" s="53">
        <v>11100000785</v>
      </c>
      <c r="D81" s="41" t="str">
        <f>IFERROR((VLOOKUP($C81,'Mẫu 4A'!$D$10:$L$400,9,0)),0)</f>
        <v>Tốt</v>
      </c>
      <c r="E81" s="269" t="s">
        <v>690</v>
      </c>
      <c r="F81" s="267" t="str">
        <f t="shared" si="9"/>
        <v/>
      </c>
      <c r="G81" s="43" t="str">
        <f t="shared" si="10"/>
        <v>X</v>
      </c>
      <c r="H81" s="43" t="str">
        <f t="shared" si="11"/>
        <v/>
      </c>
      <c r="I81" s="43" t="str">
        <f t="shared" si="12"/>
        <v/>
      </c>
      <c r="J81" s="43" t="s">
        <v>1057</v>
      </c>
      <c r="K81" s="296"/>
    </row>
    <row r="82" spans="1:11" s="107" customFormat="1" ht="23.45" customHeight="1" x14ac:dyDescent="0.25">
      <c r="A82" s="33">
        <v>75</v>
      </c>
      <c r="B82" s="297" t="s">
        <v>789</v>
      </c>
      <c r="C82" s="53">
        <v>11100115711</v>
      </c>
      <c r="D82" s="41" t="str">
        <f>IFERROR((VLOOKUP($C82,'Mẫu 4A'!$D$10:$L$400,9,0)),0)</f>
        <v>Tốt</v>
      </c>
      <c r="E82" s="41" t="s">
        <v>680</v>
      </c>
      <c r="F82" s="267" t="str">
        <f t="shared" si="9"/>
        <v/>
      </c>
      <c r="G82" s="43" t="str">
        <f t="shared" si="10"/>
        <v>X</v>
      </c>
      <c r="H82" s="43" t="str">
        <f t="shared" si="11"/>
        <v/>
      </c>
      <c r="I82" s="43" t="str">
        <f t="shared" si="12"/>
        <v/>
      </c>
      <c r="J82" s="43" t="s">
        <v>1057</v>
      </c>
      <c r="K82" s="296"/>
    </row>
    <row r="83" spans="1:11" s="5" customFormat="1" ht="23.45" customHeight="1" x14ac:dyDescent="0.25">
      <c r="A83" s="33">
        <v>76</v>
      </c>
      <c r="B83" s="297" t="s">
        <v>790</v>
      </c>
      <c r="C83" s="53">
        <v>11100082715</v>
      </c>
      <c r="D83" s="41" t="str">
        <f>IFERROR((VLOOKUP($C83,'Mẫu 4A'!$D$10:$L$400,9,0)),0)</f>
        <v>Tốt</v>
      </c>
      <c r="E83" s="268" t="s">
        <v>691</v>
      </c>
      <c r="F83" s="267" t="str">
        <f t="shared" si="9"/>
        <v/>
      </c>
      <c r="G83" s="43" t="str">
        <f t="shared" si="10"/>
        <v>X</v>
      </c>
      <c r="H83" s="43" t="str">
        <f t="shared" si="11"/>
        <v/>
      </c>
      <c r="I83" s="43" t="str">
        <f t="shared" si="12"/>
        <v/>
      </c>
      <c r="J83" s="43" t="s">
        <v>1057</v>
      </c>
      <c r="K83" s="296"/>
    </row>
    <row r="84" spans="1:11" s="107" customFormat="1" ht="23.45" customHeight="1" x14ac:dyDescent="0.25">
      <c r="A84" s="33">
        <v>77</v>
      </c>
      <c r="B84" s="297" t="s">
        <v>791</v>
      </c>
      <c r="C84" s="53">
        <v>40700000674</v>
      </c>
      <c r="D84" s="41" t="str">
        <f>IFERROR((VLOOKUP($C84,'Mẫu 4A'!$D$10:$L$400,9,0)),0)</f>
        <v>Tốt</v>
      </c>
      <c r="E84" s="41" t="s">
        <v>680</v>
      </c>
      <c r="F84" s="267" t="str">
        <f t="shared" si="9"/>
        <v/>
      </c>
      <c r="G84" s="43" t="str">
        <f t="shared" si="10"/>
        <v>X</v>
      </c>
      <c r="H84" s="43" t="str">
        <f t="shared" si="11"/>
        <v/>
      </c>
      <c r="I84" s="43" t="str">
        <f t="shared" si="12"/>
        <v/>
      </c>
      <c r="J84" s="43" t="s">
        <v>1057</v>
      </c>
      <c r="K84" s="296"/>
    </row>
    <row r="85" spans="1:11" s="107" customFormat="1" ht="23.45" customHeight="1" x14ac:dyDescent="0.25">
      <c r="A85" s="33">
        <v>78</v>
      </c>
      <c r="B85" s="297" t="s">
        <v>792</v>
      </c>
      <c r="C85" s="53">
        <v>11100000754</v>
      </c>
      <c r="D85" s="41" t="str">
        <f>IFERROR((VLOOKUP($C85,'Mẫu 4A'!$D$10:$L$400,9,0)),0)</f>
        <v>Tốt</v>
      </c>
      <c r="E85" s="41" t="s">
        <v>680</v>
      </c>
      <c r="F85" s="267" t="str">
        <f t="shared" si="9"/>
        <v/>
      </c>
      <c r="G85" s="43" t="str">
        <f t="shared" si="10"/>
        <v>X</v>
      </c>
      <c r="H85" s="43" t="str">
        <f t="shared" si="11"/>
        <v/>
      </c>
      <c r="I85" s="43" t="str">
        <f t="shared" si="12"/>
        <v/>
      </c>
      <c r="J85" s="43" t="s">
        <v>1057</v>
      </c>
      <c r="K85" s="296"/>
    </row>
    <row r="86" spans="1:11" s="5" customFormat="1" ht="23.45" customHeight="1" x14ac:dyDescent="0.25">
      <c r="A86" s="33">
        <v>79</v>
      </c>
      <c r="B86" s="297" t="s">
        <v>793</v>
      </c>
      <c r="C86" s="53">
        <v>40400000544</v>
      </c>
      <c r="D86" s="41" t="str">
        <f>IFERROR((VLOOKUP($C86,'Mẫu 4A'!$D$10:$L$400,9,0)),0)</f>
        <v>Xuất sắc</v>
      </c>
      <c r="E86" s="41" t="s">
        <v>680</v>
      </c>
      <c r="F86" s="267" t="str">
        <f t="shared" si="9"/>
        <v>X</v>
      </c>
      <c r="G86" s="43" t="str">
        <f t="shared" si="10"/>
        <v/>
      </c>
      <c r="H86" s="43" t="str">
        <f t="shared" si="11"/>
        <v/>
      </c>
      <c r="I86" s="43" t="str">
        <f t="shared" si="12"/>
        <v/>
      </c>
      <c r="J86" s="43" t="s">
        <v>1057</v>
      </c>
      <c r="K86" s="296"/>
    </row>
    <row r="87" spans="1:11" s="5" customFormat="1" ht="36.75" customHeight="1" x14ac:dyDescent="0.25">
      <c r="A87" s="33">
        <v>80</v>
      </c>
      <c r="B87" s="297" t="s">
        <v>794</v>
      </c>
      <c r="C87" s="53">
        <v>11100083302</v>
      </c>
      <c r="D87" s="41" t="str">
        <f>IFERROR((VLOOKUP($C87,'Mẫu 4A'!$D$10:$L$400,9,0)),0)</f>
        <v>Tốt</v>
      </c>
      <c r="E87" s="269" t="s">
        <v>692</v>
      </c>
      <c r="F87" s="267" t="str">
        <f t="shared" si="9"/>
        <v/>
      </c>
      <c r="G87" s="43" t="str">
        <f t="shared" si="10"/>
        <v>X</v>
      </c>
      <c r="H87" s="43" t="str">
        <f t="shared" si="11"/>
        <v/>
      </c>
      <c r="I87" s="43" t="str">
        <f t="shared" si="12"/>
        <v/>
      </c>
      <c r="J87" s="43" t="s">
        <v>1057</v>
      </c>
      <c r="K87" s="296"/>
    </row>
    <row r="88" spans="1:11" s="5" customFormat="1" ht="22.5" customHeight="1" x14ac:dyDescent="0.25">
      <c r="A88" s="33">
        <v>81</v>
      </c>
      <c r="B88" s="297" t="s">
        <v>795</v>
      </c>
      <c r="C88" s="167" t="s">
        <v>378</v>
      </c>
      <c r="D88" s="41" t="str">
        <f>IFERROR((VLOOKUP($C88,'Mẫu 4A'!$D$10:$L$400,9,0)),0)</f>
        <v>Xuất sắc</v>
      </c>
      <c r="E88" s="41" t="s">
        <v>693</v>
      </c>
      <c r="F88" s="267" t="str">
        <f t="shared" si="9"/>
        <v>X</v>
      </c>
      <c r="G88" s="43" t="str">
        <f t="shared" si="10"/>
        <v/>
      </c>
      <c r="H88" s="43" t="str">
        <f t="shared" si="11"/>
        <v/>
      </c>
      <c r="I88" s="43" t="str">
        <f t="shared" si="12"/>
        <v/>
      </c>
      <c r="J88" s="43" t="s">
        <v>1057</v>
      </c>
      <c r="K88" s="296"/>
    </row>
    <row r="89" spans="1:11" s="5" customFormat="1" ht="45" x14ac:dyDescent="0.25">
      <c r="A89" s="33">
        <v>82</v>
      </c>
      <c r="B89" s="297" t="s">
        <v>796</v>
      </c>
      <c r="C89" s="170" t="s">
        <v>380</v>
      </c>
      <c r="D89" s="41" t="str">
        <f>IFERROR((VLOOKUP($C89,'Mẫu 4A'!$D$10:$L$400,9,0)),0)</f>
        <v>Tốt</v>
      </c>
      <c r="E89" s="41" t="s">
        <v>680</v>
      </c>
      <c r="F89" s="267" t="str">
        <f t="shared" si="9"/>
        <v/>
      </c>
      <c r="G89" s="43" t="str">
        <f t="shared" si="10"/>
        <v>X</v>
      </c>
      <c r="H89" s="43" t="str">
        <f t="shared" si="11"/>
        <v/>
      </c>
      <c r="I89" s="43" t="str">
        <f t="shared" si="12"/>
        <v/>
      </c>
      <c r="J89" s="43" t="s">
        <v>1057</v>
      </c>
      <c r="K89" s="296" t="s">
        <v>381</v>
      </c>
    </row>
    <row r="90" spans="1:11" s="5" customFormat="1" ht="18.75" customHeight="1" x14ac:dyDescent="0.25">
      <c r="A90" s="33">
        <v>83</v>
      </c>
      <c r="B90" s="297" t="s">
        <v>797</v>
      </c>
      <c r="C90" s="167" t="s">
        <v>383</v>
      </c>
      <c r="D90" s="41" t="str">
        <f>IFERROR((VLOOKUP($C90,'Mẫu 4A'!$D$10:$L$400,9,0)),0)</f>
        <v>Tốt</v>
      </c>
      <c r="E90" s="41" t="s">
        <v>680</v>
      </c>
      <c r="F90" s="267" t="str">
        <f t="shared" si="9"/>
        <v/>
      </c>
      <c r="G90" s="43" t="str">
        <f t="shared" si="10"/>
        <v>X</v>
      </c>
      <c r="H90" s="43" t="str">
        <f t="shared" si="11"/>
        <v/>
      </c>
      <c r="I90" s="43" t="str">
        <f t="shared" si="12"/>
        <v/>
      </c>
      <c r="J90" s="43" t="s">
        <v>1057</v>
      </c>
      <c r="K90" s="296"/>
    </row>
    <row r="91" spans="1:11" s="5" customFormat="1" ht="18.75" customHeight="1" x14ac:dyDescent="0.25">
      <c r="A91" s="33">
        <v>84</v>
      </c>
      <c r="B91" s="297" t="s">
        <v>798</v>
      </c>
      <c r="C91" s="167" t="s">
        <v>386</v>
      </c>
      <c r="D91" s="41" t="str">
        <f>IFERROR((VLOOKUP($C91,'Mẫu 4A'!$D$10:$L$400,9,0)),0)</f>
        <v>Tốt</v>
      </c>
      <c r="E91" s="41" t="s">
        <v>680</v>
      </c>
      <c r="F91" s="267" t="str">
        <f t="shared" si="9"/>
        <v/>
      </c>
      <c r="G91" s="43" t="str">
        <f t="shared" si="10"/>
        <v>X</v>
      </c>
      <c r="H91" s="43" t="str">
        <f t="shared" si="11"/>
        <v/>
      </c>
      <c r="I91" s="43" t="str">
        <f t="shared" si="12"/>
        <v/>
      </c>
      <c r="J91" s="43" t="s">
        <v>1057</v>
      </c>
      <c r="K91" s="296"/>
    </row>
    <row r="92" spans="1:11" s="5" customFormat="1" ht="18.75" customHeight="1" x14ac:dyDescent="0.25">
      <c r="A92" s="33">
        <v>85</v>
      </c>
      <c r="B92" s="297" t="s">
        <v>799</v>
      </c>
      <c r="C92" s="167" t="s">
        <v>388</v>
      </c>
      <c r="D92" s="41" t="str">
        <f>IFERROR((VLOOKUP($C92,'Mẫu 4A'!$D$10:$L$400,9,0)),0)</f>
        <v>Tốt</v>
      </c>
      <c r="E92" s="41" t="s">
        <v>680</v>
      </c>
      <c r="F92" s="267" t="str">
        <f t="shared" si="9"/>
        <v/>
      </c>
      <c r="G92" s="43" t="str">
        <f t="shared" si="10"/>
        <v>X</v>
      </c>
      <c r="H92" s="43" t="str">
        <f t="shared" si="11"/>
        <v/>
      </c>
      <c r="I92" s="43" t="str">
        <f t="shared" si="12"/>
        <v/>
      </c>
      <c r="J92" s="43" t="s">
        <v>1057</v>
      </c>
      <c r="K92" s="296"/>
    </row>
    <row r="93" spans="1:11" s="5" customFormat="1" ht="33.950000000000003" customHeight="1" x14ac:dyDescent="0.25">
      <c r="A93" s="33">
        <v>86</v>
      </c>
      <c r="B93" s="297" t="s">
        <v>800</v>
      </c>
      <c r="C93" s="167" t="s">
        <v>391</v>
      </c>
      <c r="D93" s="41" t="str">
        <f>IFERROR((VLOOKUP($C93,'Mẫu 4A'!$D$10:$L$400,9,0)),0)</f>
        <v>Tốt</v>
      </c>
      <c r="E93" s="41" t="s">
        <v>680</v>
      </c>
      <c r="F93" s="267" t="str">
        <f t="shared" si="9"/>
        <v/>
      </c>
      <c r="G93" s="43" t="str">
        <f t="shared" si="10"/>
        <v>X</v>
      </c>
      <c r="H93" s="43" t="str">
        <f t="shared" si="11"/>
        <v/>
      </c>
      <c r="I93" s="43" t="str">
        <f t="shared" si="12"/>
        <v/>
      </c>
      <c r="J93" s="43" t="s">
        <v>1057</v>
      </c>
      <c r="K93" s="296" t="s">
        <v>334</v>
      </c>
    </row>
    <row r="94" spans="1:11" s="5" customFormat="1" ht="31.5" customHeight="1" x14ac:dyDescent="0.25">
      <c r="A94" s="33">
        <v>87</v>
      </c>
      <c r="B94" s="297" t="s">
        <v>801</v>
      </c>
      <c r="C94" s="167" t="s">
        <v>393</v>
      </c>
      <c r="D94" s="41" t="str">
        <f>IFERROR((VLOOKUP($C94,'Mẫu 4A'!$D$10:$L$400,9,0)),0)</f>
        <v>Tốt</v>
      </c>
      <c r="E94" s="41" t="s">
        <v>680</v>
      </c>
      <c r="F94" s="267" t="str">
        <f t="shared" si="9"/>
        <v/>
      </c>
      <c r="G94" s="43" t="str">
        <f t="shared" si="10"/>
        <v>X</v>
      </c>
      <c r="H94" s="43" t="str">
        <f t="shared" si="11"/>
        <v/>
      </c>
      <c r="I94" s="43" t="str">
        <f t="shared" si="12"/>
        <v/>
      </c>
      <c r="J94" s="43" t="s">
        <v>1057</v>
      </c>
      <c r="K94" s="296"/>
    </row>
    <row r="95" spans="1:11" s="5" customFormat="1" ht="18.75" customHeight="1" x14ac:dyDescent="0.25">
      <c r="A95" s="33">
        <v>88</v>
      </c>
      <c r="B95" s="297" t="s">
        <v>802</v>
      </c>
      <c r="C95" s="167" t="s">
        <v>395</v>
      </c>
      <c r="D95" s="41" t="str">
        <f>IFERROR((VLOOKUP($C95,'Mẫu 4A'!$D$10:$L$400,9,0)),0)</f>
        <v>Tốt</v>
      </c>
      <c r="E95" s="41" t="s">
        <v>680</v>
      </c>
      <c r="F95" s="267" t="str">
        <f t="shared" si="9"/>
        <v/>
      </c>
      <c r="G95" s="43" t="str">
        <f t="shared" si="10"/>
        <v>X</v>
      </c>
      <c r="H95" s="43" t="str">
        <f t="shared" si="11"/>
        <v/>
      </c>
      <c r="I95" s="43" t="str">
        <f t="shared" si="12"/>
        <v/>
      </c>
      <c r="J95" s="43" t="s">
        <v>1057</v>
      </c>
      <c r="K95" s="296"/>
    </row>
    <row r="96" spans="1:11" s="5" customFormat="1" ht="36" customHeight="1" x14ac:dyDescent="0.25">
      <c r="A96" s="33">
        <v>89</v>
      </c>
      <c r="B96" s="297" t="s">
        <v>803</v>
      </c>
      <c r="C96" s="167" t="s">
        <v>398</v>
      </c>
      <c r="D96" s="41" t="str">
        <f>IFERROR((VLOOKUP($C96,'Mẫu 4A'!$D$10:$L$400,9,0)),0)</f>
        <v>Tốt</v>
      </c>
      <c r="E96" s="41" t="s">
        <v>680</v>
      </c>
      <c r="F96" s="267" t="str">
        <f t="shared" si="9"/>
        <v/>
      </c>
      <c r="G96" s="43" t="str">
        <f t="shared" si="10"/>
        <v>X</v>
      </c>
      <c r="H96" s="43" t="str">
        <f t="shared" si="11"/>
        <v/>
      </c>
      <c r="I96" s="43" t="str">
        <f t="shared" si="12"/>
        <v/>
      </c>
      <c r="J96" s="43" t="s">
        <v>1057</v>
      </c>
      <c r="K96" s="296"/>
    </row>
    <row r="97" spans="1:11" s="5" customFormat="1" ht="18.75" customHeight="1" x14ac:dyDescent="0.25">
      <c r="A97" s="33">
        <v>90</v>
      </c>
      <c r="B97" s="297" t="s">
        <v>804</v>
      </c>
      <c r="C97" s="167" t="s">
        <v>399</v>
      </c>
      <c r="D97" s="41" t="str">
        <f>IFERROR((VLOOKUP($C97,'Mẫu 4A'!$D$10:$L$400,9,0)),0)</f>
        <v>Tốt</v>
      </c>
      <c r="E97" s="41" t="s">
        <v>680</v>
      </c>
      <c r="F97" s="267" t="str">
        <f t="shared" si="9"/>
        <v/>
      </c>
      <c r="G97" s="43" t="str">
        <f t="shared" si="10"/>
        <v>X</v>
      </c>
      <c r="H97" s="43" t="str">
        <f t="shared" si="11"/>
        <v/>
      </c>
      <c r="I97" s="43" t="str">
        <f t="shared" si="12"/>
        <v/>
      </c>
      <c r="J97" s="43" t="s">
        <v>1057</v>
      </c>
      <c r="K97" s="296"/>
    </row>
    <row r="98" spans="1:11" s="5" customFormat="1" ht="30.75" customHeight="1" x14ac:dyDescent="0.25">
      <c r="A98" s="33">
        <v>91</v>
      </c>
      <c r="B98" s="297" t="s">
        <v>805</v>
      </c>
      <c r="C98" s="167" t="s">
        <v>401</v>
      </c>
      <c r="D98" s="41" t="str">
        <f>IFERROR((VLOOKUP($C98,'Mẫu 4A'!$D$10:$L$400,9,0)),0)</f>
        <v>Tốt</v>
      </c>
      <c r="E98" s="41" t="s">
        <v>680</v>
      </c>
      <c r="F98" s="267" t="str">
        <f t="shared" si="9"/>
        <v/>
      </c>
      <c r="G98" s="43" t="str">
        <f t="shared" si="10"/>
        <v>X</v>
      </c>
      <c r="H98" s="43" t="str">
        <f t="shared" si="11"/>
        <v/>
      </c>
      <c r="I98" s="43" t="str">
        <f t="shared" si="12"/>
        <v/>
      </c>
      <c r="J98" s="43" t="s">
        <v>1057</v>
      </c>
      <c r="K98" s="296"/>
    </row>
    <row r="99" spans="1:11" s="5" customFormat="1" ht="18.75" customHeight="1" x14ac:dyDescent="0.25">
      <c r="A99" s="33">
        <v>92</v>
      </c>
      <c r="B99" s="297" t="s">
        <v>806</v>
      </c>
      <c r="C99" s="167" t="s">
        <v>404</v>
      </c>
      <c r="D99" s="41" t="str">
        <f>IFERROR((VLOOKUP($C99,'Mẫu 4A'!$D$10:$L$400,9,0)),0)</f>
        <v>Tốt</v>
      </c>
      <c r="E99" s="41" t="s">
        <v>680</v>
      </c>
      <c r="F99" s="267" t="str">
        <f t="shared" si="9"/>
        <v/>
      </c>
      <c r="G99" s="43" t="str">
        <f t="shared" si="10"/>
        <v>X</v>
      </c>
      <c r="H99" s="43" t="str">
        <f t="shared" si="11"/>
        <v/>
      </c>
      <c r="I99" s="43" t="str">
        <f t="shared" si="12"/>
        <v/>
      </c>
      <c r="J99" s="43" t="s">
        <v>1057</v>
      </c>
      <c r="K99" s="296"/>
    </row>
    <row r="100" spans="1:11" s="5" customFormat="1" ht="18.75" customHeight="1" x14ac:dyDescent="0.25">
      <c r="A100" s="33">
        <v>93</v>
      </c>
      <c r="B100" s="297" t="s">
        <v>807</v>
      </c>
      <c r="C100" s="167" t="s">
        <v>407</v>
      </c>
      <c r="D100" s="41" t="str">
        <f>IFERROR((VLOOKUP($C100,'Mẫu 4A'!$D$10:$L$400,9,0)),0)</f>
        <v>Tốt</v>
      </c>
      <c r="E100" s="41" t="s">
        <v>680</v>
      </c>
      <c r="F100" s="267" t="str">
        <f t="shared" si="9"/>
        <v/>
      </c>
      <c r="G100" s="43" t="str">
        <f t="shared" si="10"/>
        <v>X</v>
      </c>
      <c r="H100" s="43" t="str">
        <f t="shared" si="11"/>
        <v/>
      </c>
      <c r="I100" s="43" t="str">
        <f t="shared" si="12"/>
        <v/>
      </c>
      <c r="J100" s="43" t="s">
        <v>1057</v>
      </c>
      <c r="K100" s="296"/>
    </row>
    <row r="101" spans="1:11" s="5" customFormat="1" ht="30" x14ac:dyDescent="0.25">
      <c r="A101" s="33">
        <v>94</v>
      </c>
      <c r="B101" s="297" t="s">
        <v>808</v>
      </c>
      <c r="C101" s="167" t="s">
        <v>409</v>
      </c>
      <c r="D101" s="41" t="str">
        <f>IFERROR((VLOOKUP($C101,'Mẫu 4A'!$D$10:$L$400,9,0)),0)</f>
        <v>Tốt</v>
      </c>
      <c r="E101" s="41" t="s">
        <v>680</v>
      </c>
      <c r="F101" s="267" t="str">
        <f t="shared" si="9"/>
        <v/>
      </c>
      <c r="G101" s="43" t="str">
        <f t="shared" si="10"/>
        <v>X</v>
      </c>
      <c r="H101" s="43" t="str">
        <f t="shared" si="11"/>
        <v/>
      </c>
      <c r="I101" s="43" t="str">
        <f t="shared" si="12"/>
        <v/>
      </c>
      <c r="J101" s="43" t="s">
        <v>1057</v>
      </c>
      <c r="K101" s="296" t="s">
        <v>1036</v>
      </c>
    </row>
    <row r="102" spans="1:11" s="5" customFormat="1" ht="18.75" customHeight="1" x14ac:dyDescent="0.25">
      <c r="A102" s="33">
        <v>95</v>
      </c>
      <c r="B102" s="297" t="s">
        <v>809</v>
      </c>
      <c r="C102" s="167" t="s">
        <v>413</v>
      </c>
      <c r="D102" s="41" t="str">
        <f>IFERROR((VLOOKUP($C102,'Mẫu 4A'!$D$10:$L$400,9,0)),0)</f>
        <v>Tốt</v>
      </c>
      <c r="E102" s="41" t="s">
        <v>680</v>
      </c>
      <c r="F102" s="267" t="str">
        <f t="shared" si="9"/>
        <v/>
      </c>
      <c r="G102" s="43" t="str">
        <f t="shared" si="10"/>
        <v>X</v>
      </c>
      <c r="H102" s="43" t="str">
        <f t="shared" si="11"/>
        <v/>
      </c>
      <c r="I102" s="43" t="str">
        <f t="shared" si="12"/>
        <v/>
      </c>
      <c r="J102" s="43" t="s">
        <v>1057</v>
      </c>
      <c r="K102" s="296"/>
    </row>
    <row r="103" spans="1:11" s="5" customFormat="1" ht="18.75" customHeight="1" x14ac:dyDescent="0.25">
      <c r="A103" s="33">
        <v>96</v>
      </c>
      <c r="B103" s="297" t="s">
        <v>810</v>
      </c>
      <c r="C103" s="167" t="s">
        <v>415</v>
      </c>
      <c r="D103" s="41" t="str">
        <f>IFERROR((VLOOKUP($C103,'Mẫu 4A'!$D$10:$L$400,9,0)),0)</f>
        <v>Tốt</v>
      </c>
      <c r="E103" s="41" t="s">
        <v>680</v>
      </c>
      <c r="F103" s="267" t="str">
        <f t="shared" ref="F103:F109" si="13">IF($D103="Xuất sắc","X","")</f>
        <v/>
      </c>
      <c r="G103" s="43" t="str">
        <f t="shared" ref="G103:G109" si="14">IF($D103="Tốt","X","")</f>
        <v>X</v>
      </c>
      <c r="H103" s="43" t="str">
        <f t="shared" ref="H103:H109" si="15">IF($D103="Hoàn thành","X","")</f>
        <v/>
      </c>
      <c r="I103" s="43" t="str">
        <f t="shared" ref="I103:I109" si="16">IF($D103="Không hoàn thành","X","")</f>
        <v/>
      </c>
      <c r="J103" s="43" t="s">
        <v>1057</v>
      </c>
      <c r="K103" s="296"/>
    </row>
    <row r="104" spans="1:11" s="5" customFormat="1" ht="38.25" customHeight="1" x14ac:dyDescent="0.25">
      <c r="A104" s="33">
        <v>97</v>
      </c>
      <c r="B104" s="297" t="s">
        <v>811</v>
      </c>
      <c r="C104" s="167" t="s">
        <v>417</v>
      </c>
      <c r="D104" s="41" t="str">
        <f>IFERROR((VLOOKUP($C104,'Mẫu 4A'!$D$10:$L$400,9,0)),0)</f>
        <v>Xuất sắc</v>
      </c>
      <c r="E104" s="41" t="s">
        <v>680</v>
      </c>
      <c r="F104" s="267" t="str">
        <f t="shared" si="13"/>
        <v>X</v>
      </c>
      <c r="G104" s="43" t="str">
        <f t="shared" si="14"/>
        <v/>
      </c>
      <c r="H104" s="43" t="str">
        <f t="shared" si="15"/>
        <v/>
      </c>
      <c r="I104" s="43" t="str">
        <f t="shared" si="16"/>
        <v/>
      </c>
      <c r="J104" s="43" t="s">
        <v>1057</v>
      </c>
      <c r="K104" s="296"/>
    </row>
    <row r="105" spans="1:11" s="5" customFormat="1" ht="18.75" customHeight="1" x14ac:dyDescent="0.25">
      <c r="A105" s="33">
        <v>98</v>
      </c>
      <c r="B105" s="297" t="s">
        <v>812</v>
      </c>
      <c r="C105" s="167" t="s">
        <v>419</v>
      </c>
      <c r="D105" s="41" t="str">
        <f>IFERROR((VLOOKUP($C105,'Mẫu 4A'!$D$10:$L$400,9,0)),0)</f>
        <v>Tốt</v>
      </c>
      <c r="E105" s="41" t="s">
        <v>680</v>
      </c>
      <c r="F105" s="267" t="str">
        <f t="shared" si="13"/>
        <v/>
      </c>
      <c r="G105" s="43" t="str">
        <f t="shared" si="14"/>
        <v>X</v>
      </c>
      <c r="H105" s="43" t="str">
        <f t="shared" si="15"/>
        <v/>
      </c>
      <c r="I105" s="43" t="str">
        <f t="shared" si="16"/>
        <v/>
      </c>
      <c r="J105" s="43" t="s">
        <v>1057</v>
      </c>
      <c r="K105" s="296"/>
    </row>
    <row r="106" spans="1:11" s="5" customFormat="1" ht="36" customHeight="1" x14ac:dyDescent="0.25">
      <c r="A106" s="33">
        <v>99</v>
      </c>
      <c r="B106" s="297" t="s">
        <v>813</v>
      </c>
      <c r="C106" s="167" t="s">
        <v>421</v>
      </c>
      <c r="D106" s="41" t="str">
        <f>IFERROR((VLOOKUP($C106,'Mẫu 4A'!$D$10:$L$400,9,0)),0)</f>
        <v>Tốt</v>
      </c>
      <c r="E106" s="41" t="s">
        <v>680</v>
      </c>
      <c r="F106" s="267" t="str">
        <f t="shared" si="13"/>
        <v/>
      </c>
      <c r="G106" s="43" t="str">
        <f t="shared" si="14"/>
        <v>X</v>
      </c>
      <c r="H106" s="43" t="str">
        <f t="shared" si="15"/>
        <v/>
      </c>
      <c r="I106" s="43" t="str">
        <f t="shared" si="16"/>
        <v/>
      </c>
      <c r="J106" s="43" t="s">
        <v>1057</v>
      </c>
      <c r="K106" s="296"/>
    </row>
    <row r="107" spans="1:11" s="5" customFormat="1" ht="18.75" customHeight="1" x14ac:dyDescent="0.25">
      <c r="A107" s="33">
        <v>100</v>
      </c>
      <c r="B107" s="297" t="s">
        <v>814</v>
      </c>
      <c r="C107" s="167" t="s">
        <v>424</v>
      </c>
      <c r="D107" s="41" t="str">
        <f>IFERROR((VLOOKUP($C107,'Mẫu 4A'!$D$10:$L$400,9,0)),0)</f>
        <v>Tốt</v>
      </c>
      <c r="E107" s="41" t="s">
        <v>680</v>
      </c>
      <c r="F107" s="267" t="str">
        <f t="shared" si="13"/>
        <v/>
      </c>
      <c r="G107" s="43" t="str">
        <f t="shared" si="14"/>
        <v>X</v>
      </c>
      <c r="H107" s="43" t="str">
        <f t="shared" si="15"/>
        <v/>
      </c>
      <c r="I107" s="43" t="str">
        <f t="shared" si="16"/>
        <v/>
      </c>
      <c r="J107" s="43" t="s">
        <v>1057</v>
      </c>
      <c r="K107" s="296"/>
    </row>
    <row r="108" spans="1:11" s="5" customFormat="1" ht="18.75" customHeight="1" x14ac:dyDescent="0.25">
      <c r="A108" s="33">
        <v>101</v>
      </c>
      <c r="B108" s="297" t="s">
        <v>815</v>
      </c>
      <c r="C108" s="167" t="s">
        <v>426</v>
      </c>
      <c r="D108" s="41" t="str">
        <f>IFERROR((VLOOKUP($C108,'Mẫu 4A'!$D$10:$L$400,9,0)),0)</f>
        <v>Tốt</v>
      </c>
      <c r="E108" s="41" t="s">
        <v>680</v>
      </c>
      <c r="F108" s="267" t="str">
        <f t="shared" si="13"/>
        <v/>
      </c>
      <c r="G108" s="43" t="str">
        <f t="shared" si="14"/>
        <v>X</v>
      </c>
      <c r="H108" s="43" t="str">
        <f t="shared" si="15"/>
        <v/>
      </c>
      <c r="I108" s="43" t="str">
        <f t="shared" si="16"/>
        <v/>
      </c>
      <c r="J108" s="43" t="s">
        <v>1057</v>
      </c>
      <c r="K108" s="296"/>
    </row>
    <row r="109" spans="1:11" s="55" customFormat="1" ht="30.75" customHeight="1" x14ac:dyDescent="0.25">
      <c r="A109" s="33">
        <v>102</v>
      </c>
      <c r="B109" s="297" t="s">
        <v>816</v>
      </c>
      <c r="C109" s="170" t="s">
        <v>428</v>
      </c>
      <c r="D109" s="41" t="str">
        <f>IFERROR((VLOOKUP($C109,'Mẫu 4A'!$D$10:$L$400,9,0)),0)</f>
        <v>Tốt</v>
      </c>
      <c r="E109" s="41" t="s">
        <v>680</v>
      </c>
      <c r="F109" s="267" t="str">
        <f t="shared" si="13"/>
        <v/>
      </c>
      <c r="G109" s="43" t="str">
        <f t="shared" si="14"/>
        <v>X</v>
      </c>
      <c r="H109" s="43" t="str">
        <f t="shared" si="15"/>
        <v/>
      </c>
      <c r="I109" s="43" t="str">
        <f t="shared" si="16"/>
        <v/>
      </c>
      <c r="J109" s="43" t="s">
        <v>1057</v>
      </c>
      <c r="K109" s="296"/>
    </row>
    <row r="110" spans="1:11" s="5" customFormat="1" ht="30" x14ac:dyDescent="0.25">
      <c r="A110" s="33">
        <v>103</v>
      </c>
      <c r="B110" s="297" t="s">
        <v>817</v>
      </c>
      <c r="C110" s="174" t="s">
        <v>429</v>
      </c>
      <c r="D110" s="41" t="str">
        <f>IFERROR((VLOOKUP($C110,'Mẫu 4A'!$D$10:$L$400,9,0)),0)</f>
        <v>Không đánh giá</v>
      </c>
      <c r="E110" s="41" t="s">
        <v>680</v>
      </c>
      <c r="F110" s="339" t="s">
        <v>1038</v>
      </c>
      <c r="G110" s="340"/>
      <c r="H110" s="340"/>
      <c r="I110" s="341"/>
      <c r="J110" s="43" t="s">
        <v>1057</v>
      </c>
      <c r="K110" s="296" t="s">
        <v>430</v>
      </c>
    </row>
    <row r="111" spans="1:11" s="5" customFormat="1" ht="32.25" customHeight="1" x14ac:dyDescent="0.25">
      <c r="A111" s="33">
        <v>104</v>
      </c>
      <c r="B111" s="297" t="s">
        <v>818</v>
      </c>
      <c r="C111" s="167" t="s">
        <v>433</v>
      </c>
      <c r="D111" s="41" t="str">
        <f>IFERROR((VLOOKUP($C111,'Mẫu 4A'!$D$10:$L$400,9,0)),0)</f>
        <v>Tốt</v>
      </c>
      <c r="E111" s="41" t="s">
        <v>680</v>
      </c>
      <c r="F111" s="267" t="str">
        <f t="shared" ref="F111:F142" si="17">IF($D111="Xuất sắc","X","")</f>
        <v/>
      </c>
      <c r="G111" s="43" t="str">
        <f t="shared" ref="G111:G142" si="18">IF($D111="Tốt","X","")</f>
        <v>X</v>
      </c>
      <c r="H111" s="43" t="str">
        <f t="shared" ref="H111:H142" si="19">IF($D111="Hoàn thành","X","")</f>
        <v/>
      </c>
      <c r="I111" s="43" t="str">
        <f t="shared" ref="I111:I142" si="20">IF($D111="Không hoàn thành","X","")</f>
        <v/>
      </c>
      <c r="J111" s="43" t="s">
        <v>1057</v>
      </c>
      <c r="K111" s="296"/>
    </row>
    <row r="112" spans="1:11" s="5" customFormat="1" ht="36.75" customHeight="1" x14ac:dyDescent="0.25">
      <c r="A112" s="33">
        <v>105</v>
      </c>
      <c r="B112" s="297" t="s">
        <v>819</v>
      </c>
      <c r="C112" s="167" t="s">
        <v>434</v>
      </c>
      <c r="D112" s="41" t="str">
        <f>IFERROR((VLOOKUP($C112,'Mẫu 4A'!$D$10:$L$400,9,0)),0)</f>
        <v>Hoàn thành</v>
      </c>
      <c r="E112" s="41" t="s">
        <v>680</v>
      </c>
      <c r="F112" s="267" t="str">
        <f t="shared" si="17"/>
        <v/>
      </c>
      <c r="G112" s="43" t="str">
        <f t="shared" si="18"/>
        <v/>
      </c>
      <c r="H112" s="43" t="str">
        <f t="shared" si="19"/>
        <v>X</v>
      </c>
      <c r="I112" s="43" t="str">
        <f t="shared" si="20"/>
        <v/>
      </c>
      <c r="J112" s="43" t="s">
        <v>1057</v>
      </c>
      <c r="K112" s="296" t="s">
        <v>435</v>
      </c>
    </row>
    <row r="113" spans="1:11" s="5" customFormat="1" ht="31.5" customHeight="1" x14ac:dyDescent="0.25">
      <c r="A113" s="33">
        <v>106</v>
      </c>
      <c r="B113" s="297" t="s">
        <v>820</v>
      </c>
      <c r="C113" s="167" t="s">
        <v>437</v>
      </c>
      <c r="D113" s="41" t="str">
        <f>IFERROR((VLOOKUP($C113,'Mẫu 4A'!$D$10:$L$400,9,0)),0)</f>
        <v>Tốt</v>
      </c>
      <c r="E113" s="41" t="s">
        <v>680</v>
      </c>
      <c r="F113" s="267" t="str">
        <f t="shared" si="17"/>
        <v/>
      </c>
      <c r="G113" s="43" t="str">
        <f t="shared" si="18"/>
        <v>X</v>
      </c>
      <c r="H113" s="43" t="str">
        <f t="shared" si="19"/>
        <v/>
      </c>
      <c r="I113" s="43" t="str">
        <f t="shared" si="20"/>
        <v/>
      </c>
      <c r="J113" s="43" t="s">
        <v>1057</v>
      </c>
      <c r="K113" s="296"/>
    </row>
    <row r="114" spans="1:11" s="5" customFormat="1" ht="31.5" customHeight="1" x14ac:dyDescent="0.25">
      <c r="A114" s="33">
        <v>107</v>
      </c>
      <c r="B114" s="297" t="s">
        <v>821</v>
      </c>
      <c r="C114" s="167" t="s">
        <v>440</v>
      </c>
      <c r="D114" s="41" t="str">
        <f>IFERROR((VLOOKUP($C114,'Mẫu 4A'!$D$10:$L$400,9,0)),0)</f>
        <v>Tốt</v>
      </c>
      <c r="E114" s="41" t="s">
        <v>680</v>
      </c>
      <c r="F114" s="267" t="str">
        <f t="shared" si="17"/>
        <v/>
      </c>
      <c r="G114" s="43" t="str">
        <f t="shared" si="18"/>
        <v>X</v>
      </c>
      <c r="H114" s="43" t="str">
        <f t="shared" si="19"/>
        <v/>
      </c>
      <c r="I114" s="43" t="str">
        <f t="shared" si="20"/>
        <v/>
      </c>
      <c r="J114" s="43" t="s">
        <v>1057</v>
      </c>
      <c r="K114" s="296" t="s">
        <v>435</v>
      </c>
    </row>
    <row r="115" spans="1:11" s="5" customFormat="1" ht="33.950000000000003" customHeight="1" x14ac:dyDescent="0.25">
      <c r="A115" s="33">
        <v>108</v>
      </c>
      <c r="B115" s="297" t="s">
        <v>822</v>
      </c>
      <c r="C115" s="167" t="s">
        <v>443</v>
      </c>
      <c r="D115" s="41" t="str">
        <f>IFERROR((VLOOKUP($C115,'Mẫu 4A'!$D$10:$L$400,9,0)),0)</f>
        <v>Tốt</v>
      </c>
      <c r="E115" s="41" t="s">
        <v>680</v>
      </c>
      <c r="F115" s="267" t="str">
        <f t="shared" si="17"/>
        <v/>
      </c>
      <c r="G115" s="43" t="str">
        <f t="shared" si="18"/>
        <v>X</v>
      </c>
      <c r="H115" s="43" t="str">
        <f t="shared" si="19"/>
        <v/>
      </c>
      <c r="I115" s="43" t="str">
        <f t="shared" si="20"/>
        <v/>
      </c>
      <c r="J115" s="43" t="s">
        <v>1057</v>
      </c>
      <c r="K115" s="296"/>
    </row>
    <row r="116" spans="1:11" s="5" customFormat="1" ht="18.75" customHeight="1" x14ac:dyDescent="0.25">
      <c r="A116" s="33">
        <v>109</v>
      </c>
      <c r="B116" s="297" t="s">
        <v>823</v>
      </c>
      <c r="C116" s="167" t="s">
        <v>445</v>
      </c>
      <c r="D116" s="41" t="str">
        <f>IFERROR((VLOOKUP($C116,'Mẫu 4A'!$D$10:$L$400,9,0)),0)</f>
        <v>Tốt</v>
      </c>
      <c r="E116" s="41" t="s">
        <v>680</v>
      </c>
      <c r="F116" s="267" t="str">
        <f t="shared" si="17"/>
        <v/>
      </c>
      <c r="G116" s="43" t="str">
        <f t="shared" si="18"/>
        <v>X</v>
      </c>
      <c r="H116" s="43" t="str">
        <f t="shared" si="19"/>
        <v/>
      </c>
      <c r="I116" s="43" t="str">
        <f t="shared" si="20"/>
        <v/>
      </c>
      <c r="J116" s="43" t="s">
        <v>1057</v>
      </c>
      <c r="K116" s="296"/>
    </row>
    <row r="117" spans="1:11" s="5" customFormat="1" ht="18.75" customHeight="1" x14ac:dyDescent="0.25">
      <c r="A117" s="33">
        <v>110</v>
      </c>
      <c r="B117" s="297" t="s">
        <v>824</v>
      </c>
      <c r="C117" s="167" t="s">
        <v>448</v>
      </c>
      <c r="D117" s="41" t="str">
        <f>IFERROR((VLOOKUP($C117,'Mẫu 4A'!$D$10:$L$400,9,0)),0)</f>
        <v>Tốt</v>
      </c>
      <c r="E117" s="41" t="s">
        <v>680</v>
      </c>
      <c r="F117" s="267" t="str">
        <f t="shared" si="17"/>
        <v/>
      </c>
      <c r="G117" s="43" t="str">
        <f t="shared" si="18"/>
        <v>X</v>
      </c>
      <c r="H117" s="43" t="str">
        <f t="shared" si="19"/>
        <v/>
      </c>
      <c r="I117" s="43" t="str">
        <f t="shared" si="20"/>
        <v/>
      </c>
      <c r="J117" s="43" t="s">
        <v>1057</v>
      </c>
      <c r="K117" s="296"/>
    </row>
    <row r="118" spans="1:11" s="5" customFormat="1" ht="18.75" x14ac:dyDescent="0.25">
      <c r="A118" s="33">
        <v>111</v>
      </c>
      <c r="B118" s="297" t="s">
        <v>825</v>
      </c>
      <c r="C118" s="167" t="s">
        <v>451</v>
      </c>
      <c r="D118" s="41" t="str">
        <f>IFERROR((VLOOKUP($C118,'Mẫu 4A'!$D$10:$L$400,9,0)),0)</f>
        <v>Tốt</v>
      </c>
      <c r="E118" s="41" t="s">
        <v>680</v>
      </c>
      <c r="F118" s="267" t="str">
        <f t="shared" si="17"/>
        <v/>
      </c>
      <c r="G118" s="43" t="str">
        <f t="shared" si="18"/>
        <v>X</v>
      </c>
      <c r="H118" s="43" t="str">
        <f t="shared" si="19"/>
        <v/>
      </c>
      <c r="I118" s="43" t="str">
        <f t="shared" si="20"/>
        <v/>
      </c>
      <c r="J118" s="43" t="s">
        <v>1057</v>
      </c>
      <c r="K118" s="296"/>
    </row>
    <row r="119" spans="1:11" s="5" customFormat="1" ht="28.5" customHeight="1" x14ac:dyDescent="0.25">
      <c r="A119" s="33">
        <v>112</v>
      </c>
      <c r="B119" s="297" t="s">
        <v>826</v>
      </c>
      <c r="C119" s="77" t="s">
        <v>454</v>
      </c>
      <c r="D119" s="41" t="str">
        <f>IFERROR((VLOOKUP($C119,'Mẫu 4A'!$D$10:$L$400,9,0)),0)</f>
        <v>Tốt</v>
      </c>
      <c r="E119" s="41" t="s">
        <v>680</v>
      </c>
      <c r="F119" s="267" t="str">
        <f t="shared" si="17"/>
        <v/>
      </c>
      <c r="G119" s="43" t="str">
        <f t="shared" si="18"/>
        <v>X</v>
      </c>
      <c r="H119" s="43" t="str">
        <f t="shared" si="19"/>
        <v/>
      </c>
      <c r="I119" s="43" t="str">
        <f t="shared" si="20"/>
        <v/>
      </c>
      <c r="J119" s="43" t="s">
        <v>1057</v>
      </c>
      <c r="K119" s="296"/>
    </row>
    <row r="120" spans="1:11" s="5" customFormat="1" ht="26.25" customHeight="1" x14ac:dyDescent="0.25">
      <c r="A120" s="33">
        <v>113</v>
      </c>
      <c r="B120" s="297" t="s">
        <v>827</v>
      </c>
      <c r="C120" s="299">
        <v>11100096279</v>
      </c>
      <c r="D120" s="41" t="str">
        <f>IFERROR((VLOOKUP($C120,'Mẫu 4A'!$D$10:$L$400,9,0)),0)</f>
        <v>Xuất sắc</v>
      </c>
      <c r="E120" s="41" t="s">
        <v>694</v>
      </c>
      <c r="F120" s="267" t="str">
        <f t="shared" si="17"/>
        <v>X</v>
      </c>
      <c r="G120" s="43" t="str">
        <f t="shared" si="18"/>
        <v/>
      </c>
      <c r="H120" s="43" t="str">
        <f t="shared" si="19"/>
        <v/>
      </c>
      <c r="I120" s="43" t="str">
        <f t="shared" si="20"/>
        <v/>
      </c>
      <c r="J120" s="43" t="s">
        <v>1057</v>
      </c>
      <c r="K120" s="296"/>
    </row>
    <row r="121" spans="1:11" s="5" customFormat="1" ht="27.75" customHeight="1" x14ac:dyDescent="0.25">
      <c r="A121" s="33">
        <v>114</v>
      </c>
      <c r="B121" s="297" t="s">
        <v>828</v>
      </c>
      <c r="C121" s="299">
        <v>11100110132</v>
      </c>
      <c r="D121" s="41" t="str">
        <f>IFERROR((VLOOKUP($C121,'Mẫu 4A'!$D$10:$L$400,9,0)),0)</f>
        <v>Tốt</v>
      </c>
      <c r="E121" s="41" t="s">
        <v>680</v>
      </c>
      <c r="F121" s="267" t="str">
        <f t="shared" si="17"/>
        <v/>
      </c>
      <c r="G121" s="43" t="str">
        <f t="shared" si="18"/>
        <v>X</v>
      </c>
      <c r="H121" s="43" t="str">
        <f t="shared" si="19"/>
        <v/>
      </c>
      <c r="I121" s="43" t="str">
        <f t="shared" si="20"/>
        <v/>
      </c>
      <c r="J121" s="43" t="s">
        <v>1057</v>
      </c>
      <c r="K121" s="296"/>
    </row>
    <row r="122" spans="1:11" s="5" customFormat="1" ht="34.5" customHeight="1" x14ac:dyDescent="0.25">
      <c r="A122" s="33">
        <v>115</v>
      </c>
      <c r="B122" s="297" t="s">
        <v>829</v>
      </c>
      <c r="C122" s="299">
        <v>11100082586</v>
      </c>
      <c r="D122" s="41" t="str">
        <f>IFERROR((VLOOKUP($C122,'Mẫu 4A'!$D$10:$L$400,9,0)),0)</f>
        <v>Xuất sắc</v>
      </c>
      <c r="E122" s="41" t="s">
        <v>680</v>
      </c>
      <c r="F122" s="267" t="str">
        <f t="shared" si="17"/>
        <v>X</v>
      </c>
      <c r="G122" s="43" t="str">
        <f t="shared" si="18"/>
        <v/>
      </c>
      <c r="H122" s="43" t="str">
        <f t="shared" si="19"/>
        <v/>
      </c>
      <c r="I122" s="43" t="str">
        <f t="shared" si="20"/>
        <v/>
      </c>
      <c r="J122" s="43" t="s">
        <v>1057</v>
      </c>
      <c r="K122" s="296"/>
    </row>
    <row r="123" spans="1:11" s="5" customFormat="1" ht="26.25" customHeight="1" x14ac:dyDescent="0.25">
      <c r="A123" s="33">
        <v>116</v>
      </c>
      <c r="B123" s="297" t="s">
        <v>830</v>
      </c>
      <c r="C123" s="299">
        <v>60300000132</v>
      </c>
      <c r="D123" s="41" t="str">
        <f>IFERROR((VLOOKUP($C123,'Mẫu 4A'!$D$10:$L$400,9,0)),0)</f>
        <v>Xuất sắc</v>
      </c>
      <c r="E123" s="41" t="s">
        <v>680</v>
      </c>
      <c r="F123" s="267" t="str">
        <f t="shared" si="17"/>
        <v>X</v>
      </c>
      <c r="G123" s="43" t="str">
        <f t="shared" si="18"/>
        <v/>
      </c>
      <c r="H123" s="43" t="str">
        <f t="shared" si="19"/>
        <v/>
      </c>
      <c r="I123" s="43" t="str">
        <f t="shared" si="20"/>
        <v/>
      </c>
      <c r="J123" s="43" t="s">
        <v>1057</v>
      </c>
      <c r="K123" s="296"/>
    </row>
    <row r="124" spans="1:11" s="5" customFormat="1" ht="26.25" customHeight="1" x14ac:dyDescent="0.25">
      <c r="A124" s="33">
        <v>117</v>
      </c>
      <c r="B124" s="297" t="s">
        <v>831</v>
      </c>
      <c r="C124" s="299">
        <v>11100071858</v>
      </c>
      <c r="D124" s="41" t="str">
        <f>IFERROR((VLOOKUP($C124,'Mẫu 4A'!$D$10:$L$400,9,0)),0)</f>
        <v>Tốt</v>
      </c>
      <c r="E124" s="41" t="s">
        <v>680</v>
      </c>
      <c r="F124" s="267" t="str">
        <f t="shared" si="17"/>
        <v/>
      </c>
      <c r="G124" s="43" t="str">
        <f t="shared" si="18"/>
        <v>X</v>
      </c>
      <c r="H124" s="43" t="str">
        <f t="shared" si="19"/>
        <v/>
      </c>
      <c r="I124" s="43" t="str">
        <f t="shared" si="20"/>
        <v/>
      </c>
      <c r="J124" s="43" t="s">
        <v>1057</v>
      </c>
      <c r="K124" s="296"/>
    </row>
    <row r="125" spans="1:11" s="5" customFormat="1" ht="36.75" customHeight="1" x14ac:dyDescent="0.25">
      <c r="A125" s="33">
        <v>118</v>
      </c>
      <c r="B125" s="297" t="s">
        <v>832</v>
      </c>
      <c r="C125" s="299">
        <v>11100109963</v>
      </c>
      <c r="D125" s="41" t="str">
        <f>IFERROR((VLOOKUP($C125,'Mẫu 4A'!$D$10:$L$400,9,0)),0)</f>
        <v>Tốt</v>
      </c>
      <c r="E125" s="41" t="s">
        <v>680</v>
      </c>
      <c r="F125" s="267" t="str">
        <f t="shared" si="17"/>
        <v/>
      </c>
      <c r="G125" s="43" t="str">
        <f t="shared" si="18"/>
        <v>X</v>
      </c>
      <c r="H125" s="43" t="str">
        <f t="shared" si="19"/>
        <v/>
      </c>
      <c r="I125" s="43" t="str">
        <f t="shared" si="20"/>
        <v/>
      </c>
      <c r="J125" s="43" t="s">
        <v>1057</v>
      </c>
      <c r="K125" s="296" t="s">
        <v>435</v>
      </c>
    </row>
    <row r="126" spans="1:11" s="5" customFormat="1" ht="36" customHeight="1" x14ac:dyDescent="0.25">
      <c r="A126" s="33">
        <v>119</v>
      </c>
      <c r="B126" s="297" t="s">
        <v>833</v>
      </c>
      <c r="C126" s="299">
        <v>31100001615</v>
      </c>
      <c r="D126" s="41" t="str">
        <f>IFERROR((VLOOKUP($C126,'Mẫu 4A'!$D$10:$L$400,9,0)),0)</f>
        <v>Tốt</v>
      </c>
      <c r="E126" s="41" t="s">
        <v>680</v>
      </c>
      <c r="F126" s="267" t="str">
        <f t="shared" si="17"/>
        <v/>
      </c>
      <c r="G126" s="43" t="str">
        <f t="shared" si="18"/>
        <v>X</v>
      </c>
      <c r="H126" s="43" t="str">
        <f t="shared" si="19"/>
        <v/>
      </c>
      <c r="I126" s="43" t="str">
        <f t="shared" si="20"/>
        <v/>
      </c>
      <c r="J126" s="43" t="s">
        <v>1057</v>
      </c>
      <c r="K126" s="296"/>
    </row>
    <row r="127" spans="1:11" s="5" customFormat="1" ht="30.75" customHeight="1" x14ac:dyDescent="0.25">
      <c r="A127" s="33">
        <v>120</v>
      </c>
      <c r="B127" s="297" t="s">
        <v>834</v>
      </c>
      <c r="C127" s="299">
        <v>11100109912</v>
      </c>
      <c r="D127" s="41" t="str">
        <f>IFERROR((VLOOKUP($C127,'Mẫu 4A'!$D$10:$L$400,9,0)),0)</f>
        <v>Tốt</v>
      </c>
      <c r="E127" s="41" t="s">
        <v>680</v>
      </c>
      <c r="F127" s="267" t="str">
        <f t="shared" si="17"/>
        <v/>
      </c>
      <c r="G127" s="43" t="str">
        <f t="shared" si="18"/>
        <v>X</v>
      </c>
      <c r="H127" s="43" t="str">
        <f t="shared" si="19"/>
        <v/>
      </c>
      <c r="I127" s="43" t="str">
        <f t="shared" si="20"/>
        <v/>
      </c>
      <c r="J127" s="43" t="s">
        <v>1057</v>
      </c>
      <c r="K127" s="296"/>
    </row>
    <row r="128" spans="1:11" s="5" customFormat="1" ht="34.5" customHeight="1" x14ac:dyDescent="0.25">
      <c r="A128" s="33">
        <v>121</v>
      </c>
      <c r="B128" s="297" t="s">
        <v>835</v>
      </c>
      <c r="C128" s="299">
        <v>11100000795</v>
      </c>
      <c r="D128" s="41" t="str">
        <f>IFERROR((VLOOKUP($C128,'Mẫu 4A'!$D$10:$L$400,9,0)),0)</f>
        <v>Xuất sắc</v>
      </c>
      <c r="E128" s="41" t="s">
        <v>680</v>
      </c>
      <c r="F128" s="267" t="str">
        <f t="shared" si="17"/>
        <v>X</v>
      </c>
      <c r="G128" s="43" t="str">
        <f t="shared" si="18"/>
        <v/>
      </c>
      <c r="H128" s="43" t="str">
        <f t="shared" si="19"/>
        <v/>
      </c>
      <c r="I128" s="43" t="str">
        <f t="shared" si="20"/>
        <v/>
      </c>
      <c r="J128" s="43" t="s">
        <v>1057</v>
      </c>
      <c r="K128" s="296"/>
    </row>
    <row r="129" spans="1:11" s="5" customFormat="1" ht="33" customHeight="1" x14ac:dyDescent="0.25">
      <c r="A129" s="33">
        <v>122</v>
      </c>
      <c r="B129" s="297" t="s">
        <v>836</v>
      </c>
      <c r="C129" s="299">
        <v>11100116900</v>
      </c>
      <c r="D129" s="41" t="str">
        <f>IFERROR((VLOOKUP($C129,'Mẫu 4A'!$D$10:$L$400,9,0)),0)</f>
        <v>Tốt</v>
      </c>
      <c r="E129" s="41" t="s">
        <v>680</v>
      </c>
      <c r="F129" s="267" t="str">
        <f t="shared" si="17"/>
        <v/>
      </c>
      <c r="G129" s="43" t="str">
        <f t="shared" si="18"/>
        <v>X</v>
      </c>
      <c r="H129" s="43" t="str">
        <f t="shared" si="19"/>
        <v/>
      </c>
      <c r="I129" s="43" t="str">
        <f t="shared" si="20"/>
        <v/>
      </c>
      <c r="J129" s="43" t="s">
        <v>1057</v>
      </c>
      <c r="K129" s="296" t="s">
        <v>435</v>
      </c>
    </row>
    <row r="130" spans="1:11" s="5" customFormat="1" ht="31.5" customHeight="1" x14ac:dyDescent="0.25">
      <c r="A130" s="33">
        <v>123</v>
      </c>
      <c r="B130" s="297" t="s">
        <v>837</v>
      </c>
      <c r="C130" s="185">
        <v>20500006345</v>
      </c>
      <c r="D130" s="41" t="str">
        <f>IFERROR((VLOOKUP($C130,'Mẫu 4A'!$D$10:$L$400,9,0)),0)</f>
        <v>Tốt</v>
      </c>
      <c r="E130" s="41" t="s">
        <v>680</v>
      </c>
      <c r="F130" s="267" t="str">
        <f t="shared" si="17"/>
        <v/>
      </c>
      <c r="G130" s="43" t="str">
        <f t="shared" si="18"/>
        <v>X</v>
      </c>
      <c r="H130" s="43" t="str">
        <f t="shared" si="19"/>
        <v/>
      </c>
      <c r="I130" s="43" t="str">
        <f t="shared" si="20"/>
        <v/>
      </c>
      <c r="J130" s="43" t="s">
        <v>1057</v>
      </c>
      <c r="K130" s="296"/>
    </row>
    <row r="131" spans="1:11" s="107" customFormat="1" ht="33" customHeight="1" x14ac:dyDescent="0.25">
      <c r="A131" s="33">
        <v>124</v>
      </c>
      <c r="B131" s="297" t="s">
        <v>838</v>
      </c>
      <c r="C131" s="185">
        <v>11100109686</v>
      </c>
      <c r="D131" s="41" t="str">
        <f>IFERROR((VLOOKUP($C131,'Mẫu 4A'!$D$10:$L$400,9,0)),0)</f>
        <v>Xuất sắc</v>
      </c>
      <c r="E131" s="41" t="s">
        <v>680</v>
      </c>
      <c r="F131" s="267" t="str">
        <f t="shared" si="17"/>
        <v>X</v>
      </c>
      <c r="G131" s="43" t="str">
        <f t="shared" si="18"/>
        <v/>
      </c>
      <c r="H131" s="43" t="str">
        <f t="shared" si="19"/>
        <v/>
      </c>
      <c r="I131" s="43" t="str">
        <f t="shared" si="20"/>
        <v/>
      </c>
      <c r="J131" s="43" t="s">
        <v>1057</v>
      </c>
      <c r="K131" s="296" t="s">
        <v>117</v>
      </c>
    </row>
    <row r="132" spans="1:11" s="107" customFormat="1" ht="23.45" customHeight="1" x14ac:dyDescent="0.25">
      <c r="A132" s="33">
        <v>125</v>
      </c>
      <c r="B132" s="297" t="s">
        <v>839</v>
      </c>
      <c r="C132" s="185">
        <v>11100096307</v>
      </c>
      <c r="D132" s="41" t="str">
        <f>IFERROR((VLOOKUP($C132,'Mẫu 4A'!$D$10:$L$400,9,0)),0)</f>
        <v>Tốt</v>
      </c>
      <c r="E132" s="41" t="s">
        <v>680</v>
      </c>
      <c r="F132" s="267" t="str">
        <f t="shared" si="17"/>
        <v/>
      </c>
      <c r="G132" s="43" t="str">
        <f t="shared" si="18"/>
        <v>X</v>
      </c>
      <c r="H132" s="43" t="str">
        <f t="shared" si="19"/>
        <v/>
      </c>
      <c r="I132" s="43" t="str">
        <f t="shared" si="20"/>
        <v/>
      </c>
      <c r="J132" s="43" t="s">
        <v>1057</v>
      </c>
      <c r="K132" s="296"/>
    </row>
    <row r="133" spans="1:11" s="5" customFormat="1" ht="31.5" customHeight="1" x14ac:dyDescent="0.25">
      <c r="A133" s="33">
        <v>126</v>
      </c>
      <c r="B133" s="297" t="s">
        <v>840</v>
      </c>
      <c r="C133" s="185">
        <v>11100000714</v>
      </c>
      <c r="D133" s="41" t="str">
        <f>IFERROR((VLOOKUP($C133,'Mẫu 4A'!$D$10:$L$400,9,0)),0)</f>
        <v>Xuất sắc</v>
      </c>
      <c r="E133" s="41" t="s">
        <v>680</v>
      </c>
      <c r="F133" s="267" t="str">
        <f t="shared" si="17"/>
        <v>X</v>
      </c>
      <c r="G133" s="43" t="str">
        <f t="shared" si="18"/>
        <v/>
      </c>
      <c r="H133" s="43" t="str">
        <f t="shared" si="19"/>
        <v/>
      </c>
      <c r="I133" s="43" t="str">
        <f t="shared" si="20"/>
        <v/>
      </c>
      <c r="J133" s="43" t="s">
        <v>1057</v>
      </c>
      <c r="K133" s="296"/>
    </row>
    <row r="134" spans="1:11" s="5" customFormat="1" ht="23.45" customHeight="1" x14ac:dyDescent="0.25">
      <c r="A134" s="33">
        <v>127</v>
      </c>
      <c r="B134" s="297" t="s">
        <v>841</v>
      </c>
      <c r="C134" s="185">
        <v>11100067051</v>
      </c>
      <c r="D134" s="41" t="str">
        <f>IFERROR((VLOOKUP($C134,'Mẫu 4A'!$D$10:$L$400,9,0)),0)</f>
        <v>Tốt</v>
      </c>
      <c r="E134" s="41" t="s">
        <v>680</v>
      </c>
      <c r="F134" s="267" t="str">
        <f t="shared" si="17"/>
        <v/>
      </c>
      <c r="G134" s="43" t="str">
        <f t="shared" si="18"/>
        <v>X</v>
      </c>
      <c r="H134" s="43" t="str">
        <f t="shared" si="19"/>
        <v/>
      </c>
      <c r="I134" s="43" t="str">
        <f t="shared" si="20"/>
        <v/>
      </c>
      <c r="J134" s="43" t="s">
        <v>1057</v>
      </c>
      <c r="K134" s="296"/>
    </row>
    <row r="135" spans="1:11" s="99" customFormat="1" ht="23.45" customHeight="1" x14ac:dyDescent="0.25">
      <c r="A135" s="33">
        <v>128</v>
      </c>
      <c r="B135" s="297" t="s">
        <v>842</v>
      </c>
      <c r="C135" s="185">
        <v>30800000127</v>
      </c>
      <c r="D135" s="41" t="str">
        <f>IFERROR((VLOOKUP($C135,'Mẫu 4A'!$D$10:$L$400,9,0)),0)</f>
        <v>Tốt</v>
      </c>
      <c r="E135" s="41" t="s">
        <v>680</v>
      </c>
      <c r="F135" s="267" t="str">
        <f t="shared" si="17"/>
        <v/>
      </c>
      <c r="G135" s="43" t="str">
        <f t="shared" si="18"/>
        <v>X</v>
      </c>
      <c r="H135" s="43" t="str">
        <f t="shared" si="19"/>
        <v/>
      </c>
      <c r="I135" s="43" t="str">
        <f t="shared" si="20"/>
        <v/>
      </c>
      <c r="J135" s="43" t="s">
        <v>1057</v>
      </c>
      <c r="K135" s="296"/>
    </row>
    <row r="136" spans="1:11" s="5" customFormat="1" ht="23.45" customHeight="1" x14ac:dyDescent="0.25">
      <c r="A136" s="33">
        <v>129</v>
      </c>
      <c r="B136" s="297" t="s">
        <v>843</v>
      </c>
      <c r="C136" s="53">
        <v>11100000802</v>
      </c>
      <c r="D136" s="41" t="str">
        <f>IFERROR((VLOOKUP($C136,'Mẫu 4A'!$D$10:$L$400,9,0)),0)</f>
        <v>Tốt</v>
      </c>
      <c r="E136" s="41" t="s">
        <v>695</v>
      </c>
      <c r="F136" s="267" t="str">
        <f t="shared" si="17"/>
        <v/>
      </c>
      <c r="G136" s="43" t="str">
        <f t="shared" si="18"/>
        <v>X</v>
      </c>
      <c r="H136" s="43" t="str">
        <f t="shared" si="19"/>
        <v/>
      </c>
      <c r="I136" s="43" t="str">
        <f t="shared" si="20"/>
        <v/>
      </c>
      <c r="J136" s="43" t="s">
        <v>1057</v>
      </c>
      <c r="K136" s="296"/>
    </row>
    <row r="137" spans="1:11" s="5" customFormat="1" ht="23.45" customHeight="1" x14ac:dyDescent="0.25">
      <c r="A137" s="33">
        <v>130</v>
      </c>
      <c r="B137" s="297" t="s">
        <v>844</v>
      </c>
      <c r="C137" s="53">
        <v>11100000727</v>
      </c>
      <c r="D137" s="41" t="str">
        <f>IFERROR((VLOOKUP($C137,'Mẫu 4A'!$D$10:$L$400,9,0)),0)</f>
        <v>Xuất sắc</v>
      </c>
      <c r="E137" s="41" t="s">
        <v>680</v>
      </c>
      <c r="F137" s="267" t="str">
        <f t="shared" si="17"/>
        <v>X</v>
      </c>
      <c r="G137" s="43" t="str">
        <f t="shared" si="18"/>
        <v/>
      </c>
      <c r="H137" s="43" t="str">
        <f t="shared" si="19"/>
        <v/>
      </c>
      <c r="I137" s="43" t="str">
        <f t="shared" si="20"/>
        <v/>
      </c>
      <c r="J137" s="43" t="s">
        <v>1057</v>
      </c>
      <c r="K137" s="296"/>
    </row>
    <row r="138" spans="1:11" s="5" customFormat="1" ht="23.45" customHeight="1" x14ac:dyDescent="0.25">
      <c r="A138" s="33">
        <v>131</v>
      </c>
      <c r="B138" s="297" t="s">
        <v>845</v>
      </c>
      <c r="C138" s="53">
        <v>21000001100</v>
      </c>
      <c r="D138" s="41" t="str">
        <f>IFERROR((VLOOKUP($C138,'Mẫu 4A'!$D$10:$L$400,9,0)),0)</f>
        <v>Xuất sắc</v>
      </c>
      <c r="E138" s="41" t="s">
        <v>680</v>
      </c>
      <c r="F138" s="267" t="str">
        <f t="shared" si="17"/>
        <v>X</v>
      </c>
      <c r="G138" s="43" t="str">
        <f t="shared" si="18"/>
        <v/>
      </c>
      <c r="H138" s="43" t="str">
        <f t="shared" si="19"/>
        <v/>
      </c>
      <c r="I138" s="43" t="str">
        <f t="shared" si="20"/>
        <v/>
      </c>
      <c r="J138" s="43" t="s">
        <v>1057</v>
      </c>
      <c r="K138" s="296"/>
    </row>
    <row r="139" spans="1:11" s="5" customFormat="1" ht="31.5" customHeight="1" x14ac:dyDescent="0.25">
      <c r="A139" s="33">
        <v>132</v>
      </c>
      <c r="B139" s="297" t="s">
        <v>846</v>
      </c>
      <c r="C139" s="53">
        <v>11100096289</v>
      </c>
      <c r="D139" s="41" t="str">
        <f>IFERROR((VLOOKUP($C139,'Mẫu 4A'!$D$10:$L$400,9,0)),0)</f>
        <v>Tốt</v>
      </c>
      <c r="E139" s="41" t="s">
        <v>680</v>
      </c>
      <c r="F139" s="267" t="str">
        <f t="shared" si="17"/>
        <v/>
      </c>
      <c r="G139" s="43" t="str">
        <f t="shared" si="18"/>
        <v>X</v>
      </c>
      <c r="H139" s="43" t="str">
        <f t="shared" si="19"/>
        <v/>
      </c>
      <c r="I139" s="43" t="str">
        <f t="shared" si="20"/>
        <v/>
      </c>
      <c r="J139" s="43" t="s">
        <v>1057</v>
      </c>
      <c r="K139" s="296"/>
    </row>
    <row r="140" spans="1:11" s="5" customFormat="1" ht="23.45" customHeight="1" x14ac:dyDescent="0.25">
      <c r="A140" s="33">
        <v>133</v>
      </c>
      <c r="B140" s="297" t="s">
        <v>847</v>
      </c>
      <c r="C140" s="53">
        <v>11100071847</v>
      </c>
      <c r="D140" s="41" t="str">
        <f>IFERROR((VLOOKUP($C140,'Mẫu 4A'!$D$10:$L$400,9,0)),0)</f>
        <v>Tốt</v>
      </c>
      <c r="E140" s="41" t="s">
        <v>680</v>
      </c>
      <c r="F140" s="267" t="str">
        <f t="shared" si="17"/>
        <v/>
      </c>
      <c r="G140" s="43" t="str">
        <f t="shared" si="18"/>
        <v>X</v>
      </c>
      <c r="H140" s="43" t="str">
        <f t="shared" si="19"/>
        <v/>
      </c>
      <c r="I140" s="43" t="str">
        <f t="shared" si="20"/>
        <v/>
      </c>
      <c r="J140" s="43" t="s">
        <v>1057</v>
      </c>
      <c r="K140" s="296"/>
    </row>
    <row r="141" spans="1:11" s="5" customFormat="1" ht="23.45" customHeight="1" x14ac:dyDescent="0.25">
      <c r="A141" s="33">
        <v>134</v>
      </c>
      <c r="B141" s="297" t="s">
        <v>848</v>
      </c>
      <c r="C141" s="53">
        <v>11100109469</v>
      </c>
      <c r="D141" s="41" t="str">
        <f>IFERROR((VLOOKUP($C141,'Mẫu 4A'!$D$10:$L$400,9,0)),0)</f>
        <v>Xuất sắc</v>
      </c>
      <c r="E141" s="41" t="s">
        <v>680</v>
      </c>
      <c r="F141" s="267" t="str">
        <f t="shared" si="17"/>
        <v>X</v>
      </c>
      <c r="G141" s="43" t="str">
        <f t="shared" si="18"/>
        <v/>
      </c>
      <c r="H141" s="43" t="str">
        <f t="shared" si="19"/>
        <v/>
      </c>
      <c r="I141" s="43" t="str">
        <f t="shared" si="20"/>
        <v/>
      </c>
      <c r="J141" s="43" t="s">
        <v>1057</v>
      </c>
      <c r="K141" s="296"/>
    </row>
    <row r="142" spans="1:11" s="5" customFormat="1" ht="30.75" customHeight="1" x14ac:dyDescent="0.25">
      <c r="A142" s="33">
        <v>135</v>
      </c>
      <c r="B142" s="297" t="s">
        <v>849</v>
      </c>
      <c r="C142" s="53">
        <v>81000000899</v>
      </c>
      <c r="D142" s="41" t="str">
        <f>IFERROR((VLOOKUP($C142,'Mẫu 4A'!$D$10:$L$400,9,0)),0)</f>
        <v>Xuất sắc</v>
      </c>
      <c r="E142" s="41" t="s">
        <v>680</v>
      </c>
      <c r="F142" s="267" t="str">
        <f t="shared" si="17"/>
        <v>X</v>
      </c>
      <c r="G142" s="43" t="str">
        <f t="shared" si="18"/>
        <v/>
      </c>
      <c r="H142" s="43" t="str">
        <f t="shared" si="19"/>
        <v/>
      </c>
      <c r="I142" s="43" t="str">
        <f t="shared" si="20"/>
        <v/>
      </c>
      <c r="J142" s="43" t="s">
        <v>1057</v>
      </c>
      <c r="K142" s="296"/>
    </row>
    <row r="143" spans="1:11" s="5" customFormat="1" ht="23.45" customHeight="1" x14ac:dyDescent="0.25">
      <c r="A143" s="33">
        <v>136</v>
      </c>
      <c r="B143" s="297" t="s">
        <v>850</v>
      </c>
      <c r="C143" s="53">
        <v>11100082750</v>
      </c>
      <c r="D143" s="41" t="str">
        <f>IFERROR((VLOOKUP($C143,'Mẫu 4A'!$D$10:$L$400,9,0)),0)</f>
        <v>Tốt</v>
      </c>
      <c r="E143" s="41" t="s">
        <v>680</v>
      </c>
      <c r="F143" s="267" t="str">
        <f t="shared" ref="F143:F174" si="21">IF($D143="Xuất sắc","X","")</f>
        <v/>
      </c>
      <c r="G143" s="43" t="str">
        <f t="shared" ref="G143:G174" si="22">IF($D143="Tốt","X","")</f>
        <v>X</v>
      </c>
      <c r="H143" s="43" t="str">
        <f t="shared" ref="H143:H174" si="23">IF($D143="Hoàn thành","X","")</f>
        <v/>
      </c>
      <c r="I143" s="43" t="str">
        <f t="shared" ref="I143:I174" si="24">IF($D143="Không hoàn thành","X","")</f>
        <v/>
      </c>
      <c r="J143" s="43" t="s">
        <v>1057</v>
      </c>
      <c r="K143" s="296"/>
    </row>
    <row r="144" spans="1:11" s="5" customFormat="1" ht="23.45" customHeight="1" x14ac:dyDescent="0.25">
      <c r="A144" s="33">
        <v>137</v>
      </c>
      <c r="B144" s="297" t="s">
        <v>851</v>
      </c>
      <c r="C144" s="53">
        <v>11100119656</v>
      </c>
      <c r="D144" s="41" t="str">
        <f>IFERROR((VLOOKUP($C144,'Mẫu 4A'!$D$10:$L$400,9,0)),0)</f>
        <v>Xuất sắc</v>
      </c>
      <c r="E144" s="41" t="s">
        <v>680</v>
      </c>
      <c r="F144" s="267" t="str">
        <f t="shared" si="21"/>
        <v>X</v>
      </c>
      <c r="G144" s="43" t="str">
        <f t="shared" si="22"/>
        <v/>
      </c>
      <c r="H144" s="43" t="str">
        <f t="shared" si="23"/>
        <v/>
      </c>
      <c r="I144" s="43" t="str">
        <f t="shared" si="24"/>
        <v/>
      </c>
      <c r="J144" s="43" t="s">
        <v>1057</v>
      </c>
      <c r="K144" s="296"/>
    </row>
    <row r="145" spans="1:11" s="5" customFormat="1" ht="23.45" customHeight="1" x14ac:dyDescent="0.25">
      <c r="A145" s="33">
        <v>138</v>
      </c>
      <c r="B145" s="297" t="s">
        <v>852</v>
      </c>
      <c r="C145" s="53">
        <v>11100096269</v>
      </c>
      <c r="D145" s="41" t="str">
        <f>IFERROR((VLOOKUP($C145,'Mẫu 4A'!$D$10:$L$400,9,0)),0)</f>
        <v>Tốt</v>
      </c>
      <c r="E145" s="41" t="s">
        <v>680</v>
      </c>
      <c r="F145" s="267" t="str">
        <f t="shared" si="21"/>
        <v/>
      </c>
      <c r="G145" s="43" t="str">
        <f t="shared" si="22"/>
        <v>X</v>
      </c>
      <c r="H145" s="43" t="str">
        <f t="shared" si="23"/>
        <v/>
      </c>
      <c r="I145" s="43" t="str">
        <f t="shared" si="24"/>
        <v/>
      </c>
      <c r="J145" s="43" t="s">
        <v>1057</v>
      </c>
      <c r="K145" s="296"/>
    </row>
    <row r="146" spans="1:11" s="5" customFormat="1" ht="28.5" customHeight="1" x14ac:dyDescent="0.25">
      <c r="A146" s="33">
        <v>139</v>
      </c>
      <c r="B146" s="297" t="s">
        <v>853</v>
      </c>
      <c r="C146" s="53">
        <v>11100096278</v>
      </c>
      <c r="D146" s="41" t="str">
        <f>IFERROR((VLOOKUP($C146,'Mẫu 4A'!$D$10:$L$400,9,0)),0)</f>
        <v>Tốt</v>
      </c>
      <c r="E146" s="41" t="s">
        <v>680</v>
      </c>
      <c r="F146" s="267" t="str">
        <f t="shared" si="21"/>
        <v/>
      </c>
      <c r="G146" s="43" t="str">
        <f t="shared" si="22"/>
        <v>X</v>
      </c>
      <c r="H146" s="43" t="str">
        <f t="shared" si="23"/>
        <v/>
      </c>
      <c r="I146" s="43" t="str">
        <f t="shared" si="24"/>
        <v/>
      </c>
      <c r="J146" s="43" t="s">
        <v>1057</v>
      </c>
      <c r="K146" s="296"/>
    </row>
    <row r="147" spans="1:11" s="5" customFormat="1" ht="33.950000000000003" customHeight="1" x14ac:dyDescent="0.25">
      <c r="A147" s="33">
        <v>140</v>
      </c>
      <c r="B147" s="297" t="s">
        <v>854</v>
      </c>
      <c r="C147" s="53">
        <v>81000000898</v>
      </c>
      <c r="D147" s="41" t="str">
        <f>IFERROR((VLOOKUP($C147,'Mẫu 4A'!$D$10:$L$400,9,0)),0)</f>
        <v>Tốt</v>
      </c>
      <c r="E147" s="41" t="s">
        <v>680</v>
      </c>
      <c r="F147" s="267" t="str">
        <f t="shared" si="21"/>
        <v/>
      </c>
      <c r="G147" s="43" t="str">
        <f t="shared" si="22"/>
        <v>X</v>
      </c>
      <c r="H147" s="43" t="str">
        <f t="shared" si="23"/>
        <v/>
      </c>
      <c r="I147" s="43" t="str">
        <f t="shared" si="24"/>
        <v/>
      </c>
      <c r="J147" s="43" t="s">
        <v>1057</v>
      </c>
      <c r="K147" s="296" t="s">
        <v>143</v>
      </c>
    </row>
    <row r="148" spans="1:11" s="5" customFormat="1" ht="23.45" customHeight="1" x14ac:dyDescent="0.25">
      <c r="A148" s="33">
        <v>141</v>
      </c>
      <c r="B148" s="297" t="s">
        <v>855</v>
      </c>
      <c r="C148" s="53">
        <v>11100096272</v>
      </c>
      <c r="D148" s="41" t="str">
        <f>IFERROR((VLOOKUP($C148,'Mẫu 4A'!$D$10:$L$400,9,0)),0)</f>
        <v>Tốt</v>
      </c>
      <c r="E148" s="41" t="s">
        <v>680</v>
      </c>
      <c r="F148" s="267" t="str">
        <f t="shared" si="21"/>
        <v/>
      </c>
      <c r="G148" s="43" t="str">
        <f t="shared" si="22"/>
        <v>X</v>
      </c>
      <c r="H148" s="43" t="str">
        <f t="shared" si="23"/>
        <v/>
      </c>
      <c r="I148" s="43" t="str">
        <f t="shared" si="24"/>
        <v/>
      </c>
      <c r="J148" s="43" t="s">
        <v>1057</v>
      </c>
      <c r="K148" s="296"/>
    </row>
    <row r="149" spans="1:11" s="5" customFormat="1" ht="23.45" customHeight="1" x14ac:dyDescent="0.25">
      <c r="A149" s="33">
        <v>142</v>
      </c>
      <c r="B149" s="297" t="s">
        <v>856</v>
      </c>
      <c r="C149" s="53">
        <v>11100096301</v>
      </c>
      <c r="D149" s="41" t="str">
        <f>IFERROR((VLOOKUP($C149,'Mẫu 4A'!$D$10:$L$400,9,0)),0)</f>
        <v>Xuất sắc</v>
      </c>
      <c r="E149" s="41" t="s">
        <v>680</v>
      </c>
      <c r="F149" s="267" t="str">
        <f t="shared" si="21"/>
        <v>X</v>
      </c>
      <c r="G149" s="43" t="str">
        <f t="shared" si="22"/>
        <v/>
      </c>
      <c r="H149" s="43" t="str">
        <f t="shared" si="23"/>
        <v/>
      </c>
      <c r="I149" s="43" t="str">
        <f t="shared" si="24"/>
        <v/>
      </c>
      <c r="J149" s="43" t="s">
        <v>1057</v>
      </c>
      <c r="K149" s="296"/>
    </row>
    <row r="150" spans="1:11" s="5" customFormat="1" ht="23.45" customHeight="1" x14ac:dyDescent="0.25">
      <c r="A150" s="33">
        <v>143</v>
      </c>
      <c r="B150" s="297" t="s">
        <v>857</v>
      </c>
      <c r="C150" s="53">
        <v>11100097762</v>
      </c>
      <c r="D150" s="41" t="str">
        <f>IFERROR((VLOOKUP($C150,'Mẫu 4A'!$D$10:$L$400,9,0)),0)</f>
        <v>Tốt</v>
      </c>
      <c r="E150" s="41" t="s">
        <v>680</v>
      </c>
      <c r="F150" s="267" t="str">
        <f t="shared" si="21"/>
        <v/>
      </c>
      <c r="G150" s="43" t="str">
        <f t="shared" si="22"/>
        <v>X</v>
      </c>
      <c r="H150" s="43" t="str">
        <f t="shared" si="23"/>
        <v/>
      </c>
      <c r="I150" s="43" t="str">
        <f t="shared" si="24"/>
        <v/>
      </c>
      <c r="J150" s="43" t="s">
        <v>1057</v>
      </c>
      <c r="K150" s="296"/>
    </row>
    <row r="151" spans="1:11" s="5" customFormat="1" ht="23.45" customHeight="1" x14ac:dyDescent="0.25">
      <c r="A151" s="33">
        <v>144</v>
      </c>
      <c r="B151" s="297" t="s">
        <v>858</v>
      </c>
      <c r="C151" s="53">
        <v>11100082723</v>
      </c>
      <c r="D151" s="41" t="str">
        <f>IFERROR((VLOOKUP($C151,'Mẫu 4A'!$D$10:$L$400,9,0)),0)</f>
        <v>Xuất sắc</v>
      </c>
      <c r="E151" s="41" t="s">
        <v>680</v>
      </c>
      <c r="F151" s="267" t="str">
        <f t="shared" si="21"/>
        <v>X</v>
      </c>
      <c r="G151" s="43" t="str">
        <f t="shared" si="22"/>
        <v/>
      </c>
      <c r="H151" s="43" t="str">
        <f t="shared" si="23"/>
        <v/>
      </c>
      <c r="I151" s="43" t="str">
        <f t="shared" si="24"/>
        <v/>
      </c>
      <c r="J151" s="43" t="s">
        <v>1057</v>
      </c>
      <c r="K151" s="296"/>
    </row>
    <row r="152" spans="1:11" s="5" customFormat="1" ht="23.45" customHeight="1" x14ac:dyDescent="0.25">
      <c r="A152" s="33">
        <v>145</v>
      </c>
      <c r="B152" s="297" t="s">
        <v>859</v>
      </c>
      <c r="C152" s="53">
        <v>11100067215</v>
      </c>
      <c r="D152" s="41" t="str">
        <f>IFERROR((VLOOKUP($C152,'Mẫu 4A'!$D$10:$L$400,9,0)),0)</f>
        <v>Tốt</v>
      </c>
      <c r="E152" s="41" t="s">
        <v>680</v>
      </c>
      <c r="F152" s="267" t="str">
        <f t="shared" si="21"/>
        <v/>
      </c>
      <c r="G152" s="43" t="str">
        <f t="shared" si="22"/>
        <v>X</v>
      </c>
      <c r="H152" s="43" t="str">
        <f t="shared" si="23"/>
        <v/>
      </c>
      <c r="I152" s="43" t="str">
        <f t="shared" si="24"/>
        <v/>
      </c>
      <c r="J152" s="43" t="s">
        <v>1057</v>
      </c>
      <c r="K152" s="296"/>
    </row>
    <row r="153" spans="1:11" s="5" customFormat="1" ht="23.45" customHeight="1" x14ac:dyDescent="0.25">
      <c r="A153" s="33">
        <v>146</v>
      </c>
      <c r="B153" s="297" t="s">
        <v>860</v>
      </c>
      <c r="C153" s="53">
        <v>11100096304</v>
      </c>
      <c r="D153" s="41" t="str">
        <f>IFERROR((VLOOKUP($C153,'Mẫu 4A'!$D$10:$L$400,9,0)),0)</f>
        <v>Tốt</v>
      </c>
      <c r="E153" s="41" t="s">
        <v>680</v>
      </c>
      <c r="F153" s="267" t="str">
        <f t="shared" si="21"/>
        <v/>
      </c>
      <c r="G153" s="43" t="str">
        <f t="shared" si="22"/>
        <v>X</v>
      </c>
      <c r="H153" s="43" t="str">
        <f t="shared" si="23"/>
        <v/>
      </c>
      <c r="I153" s="43" t="str">
        <f t="shared" si="24"/>
        <v/>
      </c>
      <c r="J153" s="43" t="s">
        <v>1057</v>
      </c>
      <c r="K153" s="296"/>
    </row>
    <row r="154" spans="1:11" s="5" customFormat="1" ht="23.45" customHeight="1" x14ac:dyDescent="0.25">
      <c r="A154" s="33">
        <v>147</v>
      </c>
      <c r="B154" s="297" t="s">
        <v>861</v>
      </c>
      <c r="C154" s="53">
        <v>11100097753</v>
      </c>
      <c r="D154" s="41" t="str">
        <f>IFERROR((VLOOKUP($C154,'Mẫu 4A'!$D$10:$L$400,9,0)),0)</f>
        <v>Tốt</v>
      </c>
      <c r="E154" s="41" t="s">
        <v>680</v>
      </c>
      <c r="F154" s="267" t="str">
        <f t="shared" si="21"/>
        <v/>
      </c>
      <c r="G154" s="43" t="str">
        <f t="shared" si="22"/>
        <v>X</v>
      </c>
      <c r="H154" s="43" t="str">
        <f t="shared" si="23"/>
        <v/>
      </c>
      <c r="I154" s="43" t="str">
        <f t="shared" si="24"/>
        <v/>
      </c>
      <c r="J154" s="43" t="s">
        <v>1057</v>
      </c>
      <c r="K154" s="296"/>
    </row>
    <row r="155" spans="1:11" s="5" customFormat="1" ht="23.45" customHeight="1" x14ac:dyDescent="0.25">
      <c r="A155" s="33">
        <v>148</v>
      </c>
      <c r="B155" s="297" t="s">
        <v>804</v>
      </c>
      <c r="C155" s="53">
        <v>11100067217</v>
      </c>
      <c r="D155" s="41" t="str">
        <f>IFERROR((VLOOKUP($C155,'Mẫu 4A'!$D$10:$L$400,9,0)),0)</f>
        <v>Tốt</v>
      </c>
      <c r="E155" s="41" t="s">
        <v>680</v>
      </c>
      <c r="F155" s="267" t="str">
        <f t="shared" si="21"/>
        <v/>
      </c>
      <c r="G155" s="43" t="str">
        <f t="shared" si="22"/>
        <v>X</v>
      </c>
      <c r="H155" s="43" t="str">
        <f t="shared" si="23"/>
        <v/>
      </c>
      <c r="I155" s="43" t="str">
        <f t="shared" si="24"/>
        <v/>
      </c>
      <c r="J155" s="43" t="s">
        <v>1057</v>
      </c>
      <c r="K155" s="296"/>
    </row>
    <row r="156" spans="1:11" s="5" customFormat="1" ht="31.5" customHeight="1" x14ac:dyDescent="0.25">
      <c r="A156" s="33">
        <v>149</v>
      </c>
      <c r="B156" s="297" t="s">
        <v>862</v>
      </c>
      <c r="C156" s="53">
        <v>11100067218</v>
      </c>
      <c r="D156" s="41" t="str">
        <f>IFERROR((VLOOKUP($C156,'Mẫu 4A'!$D$10:$L$400,9,0)),0)</f>
        <v>Tốt</v>
      </c>
      <c r="E156" s="41" t="s">
        <v>680</v>
      </c>
      <c r="F156" s="267" t="str">
        <f t="shared" si="21"/>
        <v/>
      </c>
      <c r="G156" s="43" t="str">
        <f t="shared" si="22"/>
        <v>X</v>
      </c>
      <c r="H156" s="43" t="str">
        <f t="shared" si="23"/>
        <v/>
      </c>
      <c r="I156" s="43" t="str">
        <f t="shared" si="24"/>
        <v/>
      </c>
      <c r="J156" s="43" t="s">
        <v>1057</v>
      </c>
      <c r="K156" s="296" t="s">
        <v>1043</v>
      </c>
    </row>
    <row r="157" spans="1:11" s="5" customFormat="1" ht="23.45" customHeight="1" x14ac:dyDescent="0.25">
      <c r="A157" s="33">
        <v>150</v>
      </c>
      <c r="B157" s="297" t="s">
        <v>863</v>
      </c>
      <c r="C157" s="53">
        <v>11100115723</v>
      </c>
      <c r="D157" s="41" t="str">
        <f>IFERROR((VLOOKUP($C157,'Mẫu 4A'!$D$10:$L$400,9,0)),0)</f>
        <v>Tốt</v>
      </c>
      <c r="E157" s="41" t="s">
        <v>680</v>
      </c>
      <c r="F157" s="267" t="str">
        <f t="shared" si="21"/>
        <v/>
      </c>
      <c r="G157" s="43" t="str">
        <f t="shared" si="22"/>
        <v>X</v>
      </c>
      <c r="H157" s="43" t="str">
        <f t="shared" si="23"/>
        <v/>
      </c>
      <c r="I157" s="43" t="str">
        <f t="shared" si="24"/>
        <v/>
      </c>
      <c r="J157" s="43" t="s">
        <v>1057</v>
      </c>
      <c r="K157" s="296"/>
    </row>
    <row r="158" spans="1:11" s="5" customFormat="1" ht="23.45" customHeight="1" x14ac:dyDescent="0.25">
      <c r="A158" s="33">
        <v>151</v>
      </c>
      <c r="B158" s="297" t="s">
        <v>864</v>
      </c>
      <c r="C158" s="53">
        <v>60200000602</v>
      </c>
      <c r="D158" s="41" t="str">
        <f>IFERROR((VLOOKUP($C158,'Mẫu 4A'!$D$10:$L$400,9,0)),0)</f>
        <v>Tốt</v>
      </c>
      <c r="E158" s="41" t="s">
        <v>680</v>
      </c>
      <c r="F158" s="267" t="str">
        <f t="shared" si="21"/>
        <v/>
      </c>
      <c r="G158" s="43" t="str">
        <f t="shared" si="22"/>
        <v>X</v>
      </c>
      <c r="H158" s="43" t="str">
        <f t="shared" si="23"/>
        <v/>
      </c>
      <c r="I158" s="43" t="str">
        <f t="shared" si="24"/>
        <v/>
      </c>
      <c r="J158" s="43" t="s">
        <v>1057</v>
      </c>
      <c r="K158" s="296"/>
    </row>
    <row r="159" spans="1:11" s="5" customFormat="1" ht="33" customHeight="1" x14ac:dyDescent="0.25">
      <c r="A159" s="33">
        <v>152</v>
      </c>
      <c r="B159" s="297" t="s">
        <v>865</v>
      </c>
      <c r="C159" s="53">
        <v>21000001128</v>
      </c>
      <c r="D159" s="41" t="str">
        <f>IFERROR((VLOOKUP($C159,'Mẫu 4A'!$D$10:$L$400,9,0)),0)</f>
        <v>Xuất sắc</v>
      </c>
      <c r="E159" s="41" t="s">
        <v>680</v>
      </c>
      <c r="F159" s="267" t="str">
        <f t="shared" si="21"/>
        <v>X</v>
      </c>
      <c r="G159" s="43" t="str">
        <f t="shared" si="22"/>
        <v/>
      </c>
      <c r="H159" s="43" t="str">
        <f t="shared" si="23"/>
        <v/>
      </c>
      <c r="I159" s="43" t="str">
        <f t="shared" si="24"/>
        <v/>
      </c>
      <c r="J159" s="43" t="s">
        <v>1057</v>
      </c>
      <c r="K159" s="296" t="s">
        <v>506</v>
      </c>
    </row>
    <row r="160" spans="1:11" s="5" customFormat="1" ht="23.45" customHeight="1" x14ac:dyDescent="0.25">
      <c r="A160" s="33">
        <v>153</v>
      </c>
      <c r="B160" s="297" t="s">
        <v>866</v>
      </c>
      <c r="C160" s="53">
        <v>11100083259</v>
      </c>
      <c r="D160" s="41" t="str">
        <f>IFERROR((VLOOKUP($C160,'Mẫu 4A'!$D$10:$L$400,9,0)),0)</f>
        <v>Xuất sắc</v>
      </c>
      <c r="E160" s="41" t="s">
        <v>680</v>
      </c>
      <c r="F160" s="267" t="str">
        <f t="shared" si="21"/>
        <v>X</v>
      </c>
      <c r="G160" s="43" t="str">
        <f t="shared" si="22"/>
        <v/>
      </c>
      <c r="H160" s="43" t="str">
        <f t="shared" si="23"/>
        <v/>
      </c>
      <c r="I160" s="43" t="str">
        <f t="shared" si="24"/>
        <v/>
      </c>
      <c r="J160" s="43" t="s">
        <v>1057</v>
      </c>
      <c r="K160" s="296"/>
    </row>
    <row r="161" spans="1:11" s="5" customFormat="1" ht="36.75" customHeight="1" x14ac:dyDescent="0.25">
      <c r="A161" s="33">
        <v>154</v>
      </c>
      <c r="B161" s="297" t="s">
        <v>867</v>
      </c>
      <c r="C161" s="53">
        <v>11100096317</v>
      </c>
      <c r="D161" s="41" t="str">
        <f>IFERROR((VLOOKUP($C161,'Mẫu 4A'!$D$10:$L$400,9,0)),0)</f>
        <v>Tốt</v>
      </c>
      <c r="E161" s="41" t="s">
        <v>680</v>
      </c>
      <c r="F161" s="267" t="str">
        <f t="shared" si="21"/>
        <v/>
      </c>
      <c r="G161" s="43" t="str">
        <f t="shared" si="22"/>
        <v>X</v>
      </c>
      <c r="H161" s="43" t="str">
        <f t="shared" si="23"/>
        <v/>
      </c>
      <c r="I161" s="43" t="str">
        <f t="shared" si="24"/>
        <v/>
      </c>
      <c r="J161" s="43" t="s">
        <v>1057</v>
      </c>
      <c r="K161" s="296" t="s">
        <v>143</v>
      </c>
    </row>
    <row r="162" spans="1:11" s="55" customFormat="1" ht="32.25" customHeight="1" x14ac:dyDescent="0.25">
      <c r="A162" s="33">
        <v>155</v>
      </c>
      <c r="B162" s="297" t="s">
        <v>868</v>
      </c>
      <c r="C162" s="77">
        <v>11100000814</v>
      </c>
      <c r="D162" s="41" t="str">
        <f>IFERROR((VLOOKUP($C162,'Mẫu 4A'!$D$10:$L$400,9,0)),0)</f>
        <v>Xuất sắc</v>
      </c>
      <c r="E162" s="41" t="s">
        <v>696</v>
      </c>
      <c r="F162" s="267" t="str">
        <f t="shared" si="21"/>
        <v>X</v>
      </c>
      <c r="G162" s="43" t="str">
        <f t="shared" si="22"/>
        <v/>
      </c>
      <c r="H162" s="43" t="str">
        <f t="shared" si="23"/>
        <v/>
      </c>
      <c r="I162" s="43" t="str">
        <f t="shared" si="24"/>
        <v/>
      </c>
      <c r="J162" s="43" t="s">
        <v>1057</v>
      </c>
      <c r="K162" s="296" t="s">
        <v>117</v>
      </c>
    </row>
    <row r="163" spans="1:11" s="148" customFormat="1" ht="27.2" customHeight="1" x14ac:dyDescent="0.25">
      <c r="A163" s="33">
        <v>156</v>
      </c>
      <c r="B163" s="297" t="s">
        <v>869</v>
      </c>
      <c r="C163" s="53">
        <v>11100096323</v>
      </c>
      <c r="D163" s="41" t="str">
        <f>IFERROR((VLOOKUP($C163,'Mẫu 4A'!$D$10:$L$400,9,0)),0)</f>
        <v>Tốt</v>
      </c>
      <c r="E163" s="41" t="s">
        <v>680</v>
      </c>
      <c r="F163" s="267" t="str">
        <f t="shared" si="21"/>
        <v/>
      </c>
      <c r="G163" s="43" t="str">
        <f t="shared" si="22"/>
        <v>X</v>
      </c>
      <c r="H163" s="43" t="str">
        <f t="shared" si="23"/>
        <v/>
      </c>
      <c r="I163" s="43" t="str">
        <f t="shared" si="24"/>
        <v/>
      </c>
      <c r="J163" s="43" t="s">
        <v>1057</v>
      </c>
      <c r="K163" s="296"/>
    </row>
    <row r="164" spans="1:11" s="148" customFormat="1" ht="23.45" customHeight="1" x14ac:dyDescent="0.25">
      <c r="A164" s="33">
        <v>157</v>
      </c>
      <c r="B164" s="297" t="s">
        <v>870</v>
      </c>
      <c r="C164" s="53">
        <v>21000001731</v>
      </c>
      <c r="D164" s="41" t="str">
        <f>IFERROR((VLOOKUP($C164,'Mẫu 4A'!$D$10:$L$400,9,0)),0)</f>
        <v>Xuất sắc</v>
      </c>
      <c r="E164" s="41" t="s">
        <v>680</v>
      </c>
      <c r="F164" s="267" t="str">
        <f t="shared" si="21"/>
        <v>X</v>
      </c>
      <c r="G164" s="43" t="str">
        <f t="shared" si="22"/>
        <v/>
      </c>
      <c r="H164" s="43" t="str">
        <f t="shared" si="23"/>
        <v/>
      </c>
      <c r="I164" s="43" t="str">
        <f t="shared" si="24"/>
        <v/>
      </c>
      <c r="J164" s="43" t="s">
        <v>1057</v>
      </c>
      <c r="K164" s="296"/>
    </row>
    <row r="165" spans="1:11" s="148" customFormat="1" ht="23.45" customHeight="1" x14ac:dyDescent="0.25">
      <c r="A165" s="33">
        <v>158</v>
      </c>
      <c r="B165" s="297" t="s">
        <v>871</v>
      </c>
      <c r="C165" s="53">
        <v>11100000813</v>
      </c>
      <c r="D165" s="41" t="str">
        <f>IFERROR((VLOOKUP($C165,'Mẫu 4A'!$D$10:$L$400,9,0)),0)</f>
        <v>Tốt</v>
      </c>
      <c r="E165" s="41" t="s">
        <v>680</v>
      </c>
      <c r="F165" s="267" t="str">
        <f t="shared" si="21"/>
        <v/>
      </c>
      <c r="G165" s="43" t="str">
        <f t="shared" si="22"/>
        <v>X</v>
      </c>
      <c r="H165" s="43" t="str">
        <f t="shared" si="23"/>
        <v/>
      </c>
      <c r="I165" s="43" t="str">
        <f t="shared" si="24"/>
        <v/>
      </c>
      <c r="J165" s="43" t="s">
        <v>1057</v>
      </c>
      <c r="K165" s="296"/>
    </row>
    <row r="166" spans="1:11" s="148" customFormat="1" ht="33.950000000000003" customHeight="1" x14ac:dyDescent="0.25">
      <c r="A166" s="33">
        <v>159</v>
      </c>
      <c r="B166" s="297" t="s">
        <v>872</v>
      </c>
      <c r="C166" s="53">
        <v>11100119660</v>
      </c>
      <c r="D166" s="41" t="str">
        <f>IFERROR((VLOOKUP($C166,'Mẫu 4A'!$D$10:$L$400,9,0)),0)</f>
        <v>Tốt</v>
      </c>
      <c r="E166" s="41" t="s">
        <v>680</v>
      </c>
      <c r="F166" s="267" t="str">
        <f t="shared" si="21"/>
        <v/>
      </c>
      <c r="G166" s="43" t="str">
        <f t="shared" si="22"/>
        <v>X</v>
      </c>
      <c r="H166" s="43" t="str">
        <f t="shared" si="23"/>
        <v/>
      </c>
      <c r="I166" s="43" t="str">
        <f t="shared" si="24"/>
        <v/>
      </c>
      <c r="J166" s="43" t="s">
        <v>1057</v>
      </c>
      <c r="K166" s="296"/>
    </row>
    <row r="167" spans="1:11" s="148" customFormat="1" ht="23.45" customHeight="1" x14ac:dyDescent="0.25">
      <c r="A167" s="33">
        <v>160</v>
      </c>
      <c r="B167" s="297" t="s">
        <v>873</v>
      </c>
      <c r="C167" s="53">
        <v>11100000721</v>
      </c>
      <c r="D167" s="41" t="str">
        <f>IFERROR((VLOOKUP($C167,'Mẫu 4A'!$D$10:$L$400,9,0)),0)</f>
        <v>Tốt</v>
      </c>
      <c r="E167" s="41" t="s">
        <v>680</v>
      </c>
      <c r="F167" s="267" t="str">
        <f t="shared" si="21"/>
        <v/>
      </c>
      <c r="G167" s="43" t="str">
        <f t="shared" si="22"/>
        <v>X</v>
      </c>
      <c r="H167" s="43" t="str">
        <f t="shared" si="23"/>
        <v/>
      </c>
      <c r="I167" s="43" t="str">
        <f t="shared" si="24"/>
        <v/>
      </c>
      <c r="J167" s="43" t="s">
        <v>1057</v>
      </c>
      <c r="K167" s="296"/>
    </row>
    <row r="168" spans="1:11" s="148" customFormat="1" ht="30.75" customHeight="1" x14ac:dyDescent="0.25">
      <c r="A168" s="33">
        <v>161</v>
      </c>
      <c r="B168" s="297" t="s">
        <v>874</v>
      </c>
      <c r="C168" s="53">
        <v>11100000784</v>
      </c>
      <c r="D168" s="41" t="str">
        <f>IFERROR((VLOOKUP($C168,'Mẫu 4A'!$D$10:$L$400,9,0)),0)</f>
        <v>Tốt</v>
      </c>
      <c r="E168" s="41" t="s">
        <v>680</v>
      </c>
      <c r="F168" s="267" t="str">
        <f t="shared" si="21"/>
        <v/>
      </c>
      <c r="G168" s="43" t="str">
        <f t="shared" si="22"/>
        <v>X</v>
      </c>
      <c r="H168" s="43" t="str">
        <f t="shared" si="23"/>
        <v/>
      </c>
      <c r="I168" s="43" t="str">
        <f t="shared" si="24"/>
        <v/>
      </c>
      <c r="J168" s="43" t="s">
        <v>1057</v>
      </c>
      <c r="K168" s="296" t="s">
        <v>117</v>
      </c>
    </row>
    <row r="169" spans="1:11" s="148" customFormat="1" ht="23.45" customHeight="1" x14ac:dyDescent="0.25">
      <c r="A169" s="33">
        <v>162</v>
      </c>
      <c r="B169" s="297" t="s">
        <v>875</v>
      </c>
      <c r="C169" s="53">
        <v>11100000773</v>
      </c>
      <c r="D169" s="41" t="str">
        <f>IFERROR((VLOOKUP($C169,'Mẫu 4A'!$D$10:$L$400,9,0)),0)</f>
        <v>Tốt</v>
      </c>
      <c r="E169" s="41" t="s">
        <v>680</v>
      </c>
      <c r="F169" s="267" t="str">
        <f t="shared" si="21"/>
        <v/>
      </c>
      <c r="G169" s="43" t="str">
        <f t="shared" si="22"/>
        <v>X</v>
      </c>
      <c r="H169" s="43" t="str">
        <f t="shared" si="23"/>
        <v/>
      </c>
      <c r="I169" s="43" t="str">
        <f t="shared" si="24"/>
        <v/>
      </c>
      <c r="J169" s="43" t="s">
        <v>1057</v>
      </c>
      <c r="K169" s="296"/>
    </row>
    <row r="170" spans="1:11" s="148" customFormat="1" ht="23.45" customHeight="1" x14ac:dyDescent="0.25">
      <c r="A170" s="33">
        <v>163</v>
      </c>
      <c r="B170" s="297" t="s">
        <v>876</v>
      </c>
      <c r="C170" s="53">
        <v>11100000750</v>
      </c>
      <c r="D170" s="41" t="str">
        <f>IFERROR((VLOOKUP($C170,'Mẫu 4A'!$D$10:$L$400,9,0)),0)</f>
        <v>Tốt</v>
      </c>
      <c r="E170" s="41" t="s">
        <v>680</v>
      </c>
      <c r="F170" s="267" t="str">
        <f t="shared" si="21"/>
        <v/>
      </c>
      <c r="G170" s="43" t="str">
        <f t="shared" si="22"/>
        <v>X</v>
      </c>
      <c r="H170" s="43" t="str">
        <f t="shared" si="23"/>
        <v/>
      </c>
      <c r="I170" s="43" t="str">
        <f t="shared" si="24"/>
        <v/>
      </c>
      <c r="J170" s="43" t="s">
        <v>1057</v>
      </c>
      <c r="K170" s="296"/>
    </row>
    <row r="171" spans="1:11" s="148" customFormat="1" ht="18.75" x14ac:dyDescent="0.25">
      <c r="A171" s="33">
        <v>164</v>
      </c>
      <c r="B171" s="297" t="s">
        <v>877</v>
      </c>
      <c r="C171" s="53">
        <v>11100000755</v>
      </c>
      <c r="D171" s="41" t="str">
        <f>IFERROR((VLOOKUP($C171,'Mẫu 4A'!$D$10:$L$400,9,0)),0)</f>
        <v>Xuất sắc</v>
      </c>
      <c r="E171" s="41" t="s">
        <v>680</v>
      </c>
      <c r="F171" s="267" t="str">
        <f t="shared" si="21"/>
        <v>X</v>
      </c>
      <c r="G171" s="43" t="str">
        <f t="shared" si="22"/>
        <v/>
      </c>
      <c r="H171" s="43" t="str">
        <f t="shared" si="23"/>
        <v/>
      </c>
      <c r="I171" s="43" t="str">
        <f t="shared" si="24"/>
        <v/>
      </c>
      <c r="J171" s="43" t="s">
        <v>1057</v>
      </c>
      <c r="K171" s="296"/>
    </row>
    <row r="172" spans="1:11" s="148" customFormat="1" ht="23.45" customHeight="1" x14ac:dyDescent="0.25">
      <c r="A172" s="33">
        <v>165</v>
      </c>
      <c r="B172" s="297" t="s">
        <v>878</v>
      </c>
      <c r="C172" s="53">
        <v>11100000764</v>
      </c>
      <c r="D172" s="41" t="str">
        <f>IFERROR((VLOOKUP($C172,'Mẫu 4A'!$D$10:$L$400,9,0)),0)</f>
        <v>Xuất sắc</v>
      </c>
      <c r="E172" s="41" t="s">
        <v>680</v>
      </c>
      <c r="F172" s="267" t="str">
        <f t="shared" si="21"/>
        <v>X</v>
      </c>
      <c r="G172" s="43" t="str">
        <f t="shared" si="22"/>
        <v/>
      </c>
      <c r="H172" s="43" t="str">
        <f t="shared" si="23"/>
        <v/>
      </c>
      <c r="I172" s="43" t="str">
        <f t="shared" si="24"/>
        <v/>
      </c>
      <c r="J172" s="43" t="s">
        <v>1057</v>
      </c>
      <c r="K172" s="296"/>
    </row>
    <row r="173" spans="1:11" s="148" customFormat="1" ht="30" customHeight="1" x14ac:dyDescent="0.25">
      <c r="A173" s="33">
        <v>166</v>
      </c>
      <c r="B173" s="297" t="s">
        <v>879</v>
      </c>
      <c r="C173" s="53">
        <v>11100000770</v>
      </c>
      <c r="D173" s="41" t="str">
        <f>IFERROR((VLOOKUP($C173,'Mẫu 4A'!$D$10:$L$400,9,0)),0)</f>
        <v>Tốt</v>
      </c>
      <c r="E173" s="41" t="s">
        <v>680</v>
      </c>
      <c r="F173" s="267" t="str">
        <f t="shared" si="21"/>
        <v/>
      </c>
      <c r="G173" s="43" t="str">
        <f t="shared" si="22"/>
        <v>X</v>
      </c>
      <c r="H173" s="43" t="str">
        <f t="shared" si="23"/>
        <v/>
      </c>
      <c r="I173" s="43" t="str">
        <f t="shared" si="24"/>
        <v/>
      </c>
      <c r="J173" s="43" t="s">
        <v>1057</v>
      </c>
      <c r="K173" s="296"/>
    </row>
    <row r="174" spans="1:11" s="107" customFormat="1" ht="29.25" customHeight="1" x14ac:dyDescent="0.25">
      <c r="A174" s="33">
        <v>167</v>
      </c>
      <c r="B174" s="297" t="s">
        <v>880</v>
      </c>
      <c r="C174" s="53">
        <v>11100096314</v>
      </c>
      <c r="D174" s="41" t="str">
        <f>IFERROR((VLOOKUP($C174,'Mẫu 4A'!$D$10:$L$400,9,0)),0)</f>
        <v>Tốt</v>
      </c>
      <c r="E174" s="41" t="s">
        <v>680</v>
      </c>
      <c r="F174" s="267" t="str">
        <f t="shared" si="21"/>
        <v/>
      </c>
      <c r="G174" s="43" t="str">
        <f t="shared" si="22"/>
        <v>X</v>
      </c>
      <c r="H174" s="43" t="str">
        <f t="shared" si="23"/>
        <v/>
      </c>
      <c r="I174" s="43" t="str">
        <f t="shared" si="24"/>
        <v/>
      </c>
      <c r="J174" s="43" t="s">
        <v>1057</v>
      </c>
      <c r="K174" s="296"/>
    </row>
    <row r="175" spans="1:11" s="107" customFormat="1" ht="36" customHeight="1" x14ac:dyDescent="0.25">
      <c r="A175" s="33">
        <v>168</v>
      </c>
      <c r="B175" s="297" t="s">
        <v>881</v>
      </c>
      <c r="C175" s="53">
        <v>11100082588</v>
      </c>
      <c r="D175" s="41" t="str">
        <f>IFERROR((VLOOKUP($C175,'Mẫu 4A'!$D$10:$L$400,9,0)),0)</f>
        <v>Tốt</v>
      </c>
      <c r="E175" s="41" t="s">
        <v>680</v>
      </c>
      <c r="F175" s="267" t="str">
        <f t="shared" ref="F175:F203" si="25">IF($D175="Xuất sắc","X","")</f>
        <v/>
      </c>
      <c r="G175" s="43" t="str">
        <f t="shared" ref="G175:G203" si="26">IF($D175="Tốt","X","")</f>
        <v>X</v>
      </c>
      <c r="H175" s="43" t="str">
        <f t="shared" ref="H175:H203" si="27">IF($D175="Hoàn thành","X","")</f>
        <v/>
      </c>
      <c r="I175" s="43" t="str">
        <f t="shared" ref="I175:I203" si="28">IF($D175="Không hoàn thành","X","")</f>
        <v/>
      </c>
      <c r="J175" s="43" t="s">
        <v>1057</v>
      </c>
      <c r="K175" s="296"/>
    </row>
    <row r="176" spans="1:11" s="107" customFormat="1" ht="23.45" customHeight="1" x14ac:dyDescent="0.25">
      <c r="A176" s="33">
        <v>169</v>
      </c>
      <c r="B176" s="297" t="s">
        <v>882</v>
      </c>
      <c r="C176" s="53">
        <v>11100110135</v>
      </c>
      <c r="D176" s="41" t="str">
        <f>IFERROR((VLOOKUP($C176,'Mẫu 4A'!$D$10:$L$400,9,0)),0)</f>
        <v>Tốt</v>
      </c>
      <c r="E176" s="41" t="s">
        <v>680</v>
      </c>
      <c r="F176" s="267" t="str">
        <f t="shared" si="25"/>
        <v/>
      </c>
      <c r="G176" s="43" t="str">
        <f t="shared" si="26"/>
        <v>X</v>
      </c>
      <c r="H176" s="43" t="str">
        <f t="shared" si="27"/>
        <v/>
      </c>
      <c r="I176" s="43" t="str">
        <f t="shared" si="28"/>
        <v/>
      </c>
      <c r="J176" s="43" t="s">
        <v>1057</v>
      </c>
      <c r="K176" s="296"/>
    </row>
    <row r="177" spans="1:11" s="107" customFormat="1" ht="30.75" customHeight="1" x14ac:dyDescent="0.25">
      <c r="A177" s="33">
        <v>170</v>
      </c>
      <c r="B177" s="297" t="s">
        <v>883</v>
      </c>
      <c r="C177" s="53">
        <v>11100109985</v>
      </c>
      <c r="D177" s="41" t="str">
        <f>IFERROR((VLOOKUP($C177,'Mẫu 4A'!$D$10:$L$400,9,0)),0)</f>
        <v>Tốt</v>
      </c>
      <c r="E177" s="41" t="s">
        <v>680</v>
      </c>
      <c r="F177" s="267" t="str">
        <f t="shared" si="25"/>
        <v/>
      </c>
      <c r="G177" s="43" t="str">
        <f t="shared" si="26"/>
        <v>X</v>
      </c>
      <c r="H177" s="43" t="str">
        <f t="shared" si="27"/>
        <v/>
      </c>
      <c r="I177" s="43" t="str">
        <f t="shared" si="28"/>
        <v/>
      </c>
      <c r="J177" s="43" t="s">
        <v>1057</v>
      </c>
      <c r="K177" s="296"/>
    </row>
    <row r="178" spans="1:11" s="107" customFormat="1" ht="23.45" customHeight="1" x14ac:dyDescent="0.25">
      <c r="A178" s="33">
        <v>171</v>
      </c>
      <c r="B178" s="297" t="s">
        <v>828</v>
      </c>
      <c r="C178" s="53">
        <v>11100110126</v>
      </c>
      <c r="D178" s="41" t="str">
        <f>IFERROR((VLOOKUP($C178,'Mẫu 4A'!$D$10:$L$400,9,0)),0)</f>
        <v>Tốt</v>
      </c>
      <c r="E178" s="41" t="s">
        <v>680</v>
      </c>
      <c r="F178" s="267" t="str">
        <f t="shared" si="25"/>
        <v/>
      </c>
      <c r="G178" s="43" t="str">
        <f t="shared" si="26"/>
        <v>X</v>
      </c>
      <c r="H178" s="43" t="str">
        <f t="shared" si="27"/>
        <v/>
      </c>
      <c r="I178" s="43" t="str">
        <f t="shared" si="28"/>
        <v/>
      </c>
      <c r="J178" s="43" t="s">
        <v>1057</v>
      </c>
      <c r="K178" s="296"/>
    </row>
    <row r="179" spans="1:11" s="107" customFormat="1" ht="23.45" customHeight="1" x14ac:dyDescent="0.25">
      <c r="A179" s="33">
        <v>172</v>
      </c>
      <c r="B179" s="297" t="s">
        <v>884</v>
      </c>
      <c r="C179" s="53">
        <v>21100001269</v>
      </c>
      <c r="D179" s="41" t="str">
        <f>IFERROR((VLOOKUP($C179,'Mẫu 4A'!$D$10:$L$400,9,0)),0)</f>
        <v>Tốt</v>
      </c>
      <c r="E179" s="41" t="s">
        <v>680</v>
      </c>
      <c r="F179" s="267" t="str">
        <f t="shared" si="25"/>
        <v/>
      </c>
      <c r="G179" s="43" t="str">
        <f t="shared" si="26"/>
        <v>X</v>
      </c>
      <c r="H179" s="43" t="str">
        <f t="shared" si="27"/>
        <v/>
      </c>
      <c r="I179" s="43" t="str">
        <f t="shared" si="28"/>
        <v/>
      </c>
      <c r="J179" s="43" t="s">
        <v>1057</v>
      </c>
      <c r="K179" s="296"/>
    </row>
    <row r="180" spans="1:11" s="107" customFormat="1" ht="35.25" customHeight="1" x14ac:dyDescent="0.25">
      <c r="A180" s="33">
        <v>173</v>
      </c>
      <c r="B180" s="297" t="s">
        <v>885</v>
      </c>
      <c r="C180" s="53">
        <v>21100001259</v>
      </c>
      <c r="D180" s="41" t="str">
        <f>IFERROR((VLOOKUP($C180,'Mẫu 4A'!$D$10:$L$400,9,0)),0)</f>
        <v>Hoàn thành</v>
      </c>
      <c r="E180" s="41" t="s">
        <v>680</v>
      </c>
      <c r="F180" s="267" t="str">
        <f t="shared" si="25"/>
        <v/>
      </c>
      <c r="G180" s="43" t="str">
        <f t="shared" si="26"/>
        <v/>
      </c>
      <c r="H180" s="43" t="str">
        <f t="shared" si="27"/>
        <v>X</v>
      </c>
      <c r="I180" s="43" t="str">
        <f t="shared" si="28"/>
        <v/>
      </c>
      <c r="J180" s="43" t="s">
        <v>1057</v>
      </c>
      <c r="K180" s="296" t="s">
        <v>534</v>
      </c>
    </row>
    <row r="181" spans="1:11" s="107" customFormat="1" ht="18.75" x14ac:dyDescent="0.25">
      <c r="A181" s="33">
        <v>174</v>
      </c>
      <c r="B181" s="297" t="s">
        <v>886</v>
      </c>
      <c r="C181" s="53">
        <v>11100000748</v>
      </c>
      <c r="D181" s="41" t="str">
        <f>IFERROR((VLOOKUP($C181,'Mẫu 4A'!$D$10:$L$400,9,0)),0)</f>
        <v>Tốt</v>
      </c>
      <c r="E181" s="41" t="s">
        <v>680</v>
      </c>
      <c r="F181" s="267" t="str">
        <f t="shared" si="25"/>
        <v/>
      </c>
      <c r="G181" s="43" t="str">
        <f t="shared" si="26"/>
        <v>X</v>
      </c>
      <c r="H181" s="43" t="str">
        <f t="shared" si="27"/>
        <v/>
      </c>
      <c r="I181" s="43" t="str">
        <f t="shared" si="28"/>
        <v/>
      </c>
      <c r="J181" s="43" t="s">
        <v>1057</v>
      </c>
      <c r="K181" s="296"/>
    </row>
    <row r="182" spans="1:11" s="107" customFormat="1" ht="23.45" customHeight="1" x14ac:dyDescent="0.25">
      <c r="A182" s="33">
        <v>175</v>
      </c>
      <c r="B182" s="297" t="s">
        <v>887</v>
      </c>
      <c r="C182" s="53">
        <v>11100000738</v>
      </c>
      <c r="D182" s="41" t="str">
        <f>IFERROR((VLOOKUP($C182,'Mẫu 4A'!$D$10:$L$400,9,0)),0)</f>
        <v>Tốt</v>
      </c>
      <c r="E182" s="41" t="s">
        <v>680</v>
      </c>
      <c r="F182" s="267" t="str">
        <f t="shared" si="25"/>
        <v/>
      </c>
      <c r="G182" s="43" t="str">
        <f t="shared" si="26"/>
        <v>X</v>
      </c>
      <c r="H182" s="43" t="str">
        <f t="shared" si="27"/>
        <v/>
      </c>
      <c r="I182" s="43" t="str">
        <f t="shared" si="28"/>
        <v/>
      </c>
      <c r="J182" s="43" t="s">
        <v>1057</v>
      </c>
      <c r="K182" s="296"/>
    </row>
    <row r="183" spans="1:11" s="5" customFormat="1" ht="30" customHeight="1" x14ac:dyDescent="0.25">
      <c r="A183" s="33">
        <v>176</v>
      </c>
      <c r="B183" s="297" t="s">
        <v>888</v>
      </c>
      <c r="C183" s="53">
        <v>51200002068</v>
      </c>
      <c r="D183" s="41" t="str">
        <f>IFERROR((VLOOKUP($C183,'Mẫu 4A'!$D$10:$L$400,9,0)),0)</f>
        <v>Tốt</v>
      </c>
      <c r="E183" s="41" t="s">
        <v>680</v>
      </c>
      <c r="F183" s="267" t="str">
        <f t="shared" si="25"/>
        <v/>
      </c>
      <c r="G183" s="43" t="str">
        <f t="shared" si="26"/>
        <v>X</v>
      </c>
      <c r="H183" s="43" t="str">
        <f t="shared" si="27"/>
        <v/>
      </c>
      <c r="I183" s="43" t="str">
        <f t="shared" si="28"/>
        <v/>
      </c>
      <c r="J183" s="43" t="s">
        <v>1057</v>
      </c>
      <c r="K183" s="296"/>
    </row>
    <row r="184" spans="1:11" s="5" customFormat="1" ht="23.45" customHeight="1" x14ac:dyDescent="0.25">
      <c r="A184" s="33">
        <v>177</v>
      </c>
      <c r="B184" s="297" t="s">
        <v>889</v>
      </c>
      <c r="C184" s="53">
        <v>11100000724</v>
      </c>
      <c r="D184" s="41" t="str">
        <f>IFERROR((VLOOKUP($C184,'Mẫu 4A'!$D$10:$L$400,9,0)),0)</f>
        <v>Tốt</v>
      </c>
      <c r="E184" s="41" t="s">
        <v>680</v>
      </c>
      <c r="F184" s="267" t="str">
        <f t="shared" si="25"/>
        <v/>
      </c>
      <c r="G184" s="43" t="str">
        <f t="shared" si="26"/>
        <v>X</v>
      </c>
      <c r="H184" s="43" t="str">
        <f t="shared" si="27"/>
        <v/>
      </c>
      <c r="I184" s="43" t="str">
        <f t="shared" si="28"/>
        <v/>
      </c>
      <c r="J184" s="43" t="s">
        <v>1057</v>
      </c>
      <c r="K184" s="296"/>
    </row>
    <row r="185" spans="1:11" s="151" customFormat="1" ht="23.45" customHeight="1" x14ac:dyDescent="0.25">
      <c r="A185" s="33">
        <v>178</v>
      </c>
      <c r="B185" s="297" t="s">
        <v>890</v>
      </c>
      <c r="C185" s="77">
        <v>11100000739</v>
      </c>
      <c r="D185" s="41" t="str">
        <f>IFERROR((VLOOKUP($C185,'Mẫu 4A'!$D$10:$L$400,9,0)),0)</f>
        <v>Xuất sắc</v>
      </c>
      <c r="E185" s="41" t="s">
        <v>680</v>
      </c>
      <c r="F185" s="267" t="str">
        <f t="shared" si="25"/>
        <v>X</v>
      </c>
      <c r="G185" s="43" t="str">
        <f t="shared" si="26"/>
        <v/>
      </c>
      <c r="H185" s="43" t="str">
        <f t="shared" si="27"/>
        <v/>
      </c>
      <c r="I185" s="43" t="str">
        <f t="shared" si="28"/>
        <v/>
      </c>
      <c r="J185" s="43" t="s">
        <v>1057</v>
      </c>
      <c r="K185" s="296"/>
    </row>
    <row r="186" spans="1:11" s="99" customFormat="1" ht="35.25" customHeight="1" x14ac:dyDescent="0.25">
      <c r="A186" s="33">
        <v>179</v>
      </c>
      <c r="B186" s="297" t="s">
        <v>891</v>
      </c>
      <c r="C186" s="53">
        <v>80400000647</v>
      </c>
      <c r="D186" s="41" t="str">
        <f>IFERROR((VLOOKUP($C186,'Mẫu 4A'!$D$10:$L$400,9,0)),0)</f>
        <v>Tốt</v>
      </c>
      <c r="E186" s="41" t="s">
        <v>680</v>
      </c>
      <c r="F186" s="267" t="str">
        <f t="shared" si="25"/>
        <v/>
      </c>
      <c r="G186" s="43" t="str">
        <f t="shared" si="26"/>
        <v>X</v>
      </c>
      <c r="H186" s="43" t="str">
        <f t="shared" si="27"/>
        <v/>
      </c>
      <c r="I186" s="43" t="str">
        <f t="shared" si="28"/>
        <v/>
      </c>
      <c r="J186" s="43" t="s">
        <v>1057</v>
      </c>
      <c r="K186" s="296"/>
    </row>
    <row r="187" spans="1:11" s="128" customFormat="1" ht="31.5" customHeight="1" x14ac:dyDescent="0.25">
      <c r="A187" s="33">
        <v>180</v>
      </c>
      <c r="B187" s="297" t="s">
        <v>892</v>
      </c>
      <c r="C187" s="53">
        <v>11100000713</v>
      </c>
      <c r="D187" s="41" t="str">
        <f>IFERROR((VLOOKUP($C187,'Mẫu 4A'!$D$10:$L$400,9,0)),0)</f>
        <v>Xuất sắc</v>
      </c>
      <c r="E187" s="41" t="s">
        <v>697</v>
      </c>
      <c r="F187" s="267" t="str">
        <f t="shared" si="25"/>
        <v>X</v>
      </c>
      <c r="G187" s="43" t="str">
        <f t="shared" si="26"/>
        <v/>
      </c>
      <c r="H187" s="43" t="str">
        <f t="shared" si="27"/>
        <v/>
      </c>
      <c r="I187" s="43" t="str">
        <f t="shared" si="28"/>
        <v/>
      </c>
      <c r="J187" s="43" t="s">
        <v>1057</v>
      </c>
      <c r="K187" s="296"/>
    </row>
    <row r="188" spans="1:11" s="128" customFormat="1" ht="23.45" customHeight="1" x14ac:dyDescent="0.25">
      <c r="A188" s="33">
        <v>181</v>
      </c>
      <c r="B188" s="297" t="s">
        <v>893</v>
      </c>
      <c r="C188" s="53">
        <v>11100000775</v>
      </c>
      <c r="D188" s="41" t="str">
        <f>IFERROR((VLOOKUP($C188,'Mẫu 4A'!$D$10:$L$400,9,0)),0)</f>
        <v>Tốt</v>
      </c>
      <c r="E188" s="41" t="s">
        <v>680</v>
      </c>
      <c r="F188" s="267" t="str">
        <f t="shared" si="25"/>
        <v/>
      </c>
      <c r="G188" s="43" t="str">
        <f t="shared" si="26"/>
        <v>X</v>
      </c>
      <c r="H188" s="43" t="str">
        <f t="shared" si="27"/>
        <v/>
      </c>
      <c r="I188" s="43" t="str">
        <f t="shared" si="28"/>
        <v/>
      </c>
      <c r="J188" s="43" t="s">
        <v>1057</v>
      </c>
      <c r="K188" s="296"/>
    </row>
    <row r="189" spans="1:11" s="128" customFormat="1" ht="23.45" customHeight="1" x14ac:dyDescent="0.25">
      <c r="A189" s="33">
        <v>182</v>
      </c>
      <c r="B189" s="297" t="s">
        <v>894</v>
      </c>
      <c r="C189" s="53">
        <v>11100000722</v>
      </c>
      <c r="D189" s="41" t="str">
        <f>IFERROR((VLOOKUP($C189,'Mẫu 4A'!$D$10:$L$400,9,0)),0)</f>
        <v>Tốt</v>
      </c>
      <c r="E189" s="41" t="s">
        <v>680</v>
      </c>
      <c r="F189" s="267" t="str">
        <f t="shared" si="25"/>
        <v/>
      </c>
      <c r="G189" s="43" t="str">
        <f t="shared" si="26"/>
        <v>X</v>
      </c>
      <c r="H189" s="43" t="str">
        <f t="shared" si="27"/>
        <v/>
      </c>
      <c r="I189" s="43" t="str">
        <f t="shared" si="28"/>
        <v/>
      </c>
      <c r="J189" s="43" t="s">
        <v>1057</v>
      </c>
      <c r="K189" s="296"/>
    </row>
    <row r="190" spans="1:11" s="128" customFormat="1" ht="23.45" customHeight="1" x14ac:dyDescent="0.25">
      <c r="A190" s="33">
        <v>183</v>
      </c>
      <c r="B190" s="297" t="s">
        <v>895</v>
      </c>
      <c r="C190" s="53">
        <v>11100071848</v>
      </c>
      <c r="D190" s="41" t="str">
        <f>IFERROR((VLOOKUP($C190,'Mẫu 4A'!$D$10:$L$400,9,0)),0)</f>
        <v>Xuất sắc</v>
      </c>
      <c r="E190" s="41" t="s">
        <v>680</v>
      </c>
      <c r="F190" s="267" t="str">
        <f t="shared" si="25"/>
        <v>X</v>
      </c>
      <c r="G190" s="43" t="str">
        <f t="shared" si="26"/>
        <v/>
      </c>
      <c r="H190" s="43" t="str">
        <f t="shared" si="27"/>
        <v/>
      </c>
      <c r="I190" s="43" t="str">
        <f t="shared" si="28"/>
        <v/>
      </c>
      <c r="J190" s="43" t="s">
        <v>1057</v>
      </c>
      <c r="K190" s="296"/>
    </row>
    <row r="191" spans="1:11" s="128" customFormat="1" ht="23.45" customHeight="1" x14ac:dyDescent="0.25">
      <c r="A191" s="33">
        <v>184</v>
      </c>
      <c r="B191" s="297" t="s">
        <v>896</v>
      </c>
      <c r="C191" s="53">
        <v>11100000797</v>
      </c>
      <c r="D191" s="41" t="str">
        <f>IFERROR((VLOOKUP($C191,'Mẫu 4A'!$D$10:$L$400,9,0)),0)</f>
        <v>Tốt</v>
      </c>
      <c r="E191" s="41" t="s">
        <v>680</v>
      </c>
      <c r="F191" s="267" t="str">
        <f t="shared" si="25"/>
        <v/>
      </c>
      <c r="G191" s="43" t="str">
        <f t="shared" si="26"/>
        <v>X</v>
      </c>
      <c r="H191" s="43" t="str">
        <f t="shared" si="27"/>
        <v/>
      </c>
      <c r="I191" s="43" t="str">
        <f t="shared" si="28"/>
        <v/>
      </c>
      <c r="J191" s="43" t="s">
        <v>1057</v>
      </c>
      <c r="K191" s="296"/>
    </row>
    <row r="192" spans="1:11" s="128" customFormat="1" ht="23.45" customHeight="1" x14ac:dyDescent="0.25">
      <c r="A192" s="33">
        <v>185</v>
      </c>
      <c r="B192" s="297" t="s">
        <v>897</v>
      </c>
      <c r="C192" s="53">
        <v>20500005408</v>
      </c>
      <c r="D192" s="41" t="str">
        <f>IFERROR((VLOOKUP($C192,'Mẫu 4A'!$D$10:$L$400,9,0)),0)</f>
        <v>Tốt</v>
      </c>
      <c r="E192" s="41" t="s">
        <v>680</v>
      </c>
      <c r="F192" s="267" t="str">
        <f t="shared" si="25"/>
        <v/>
      </c>
      <c r="G192" s="43" t="str">
        <f t="shared" si="26"/>
        <v>X</v>
      </c>
      <c r="H192" s="43" t="str">
        <f t="shared" si="27"/>
        <v/>
      </c>
      <c r="I192" s="43" t="str">
        <f t="shared" si="28"/>
        <v/>
      </c>
      <c r="J192" s="43" t="s">
        <v>1057</v>
      </c>
      <c r="K192" s="296"/>
    </row>
    <row r="193" spans="1:11" s="128" customFormat="1" ht="23.45" customHeight="1" x14ac:dyDescent="0.25">
      <c r="A193" s="33">
        <v>186</v>
      </c>
      <c r="B193" s="297" t="s">
        <v>898</v>
      </c>
      <c r="C193" s="53">
        <v>11100082510</v>
      </c>
      <c r="D193" s="41" t="str">
        <f>IFERROR((VLOOKUP($C193,'Mẫu 4A'!$D$10:$L$400,9,0)),0)</f>
        <v>Xuất sắc</v>
      </c>
      <c r="E193" s="41" t="s">
        <v>680</v>
      </c>
      <c r="F193" s="267" t="str">
        <f t="shared" si="25"/>
        <v>X</v>
      </c>
      <c r="G193" s="43" t="str">
        <f t="shared" si="26"/>
        <v/>
      </c>
      <c r="H193" s="43" t="str">
        <f t="shared" si="27"/>
        <v/>
      </c>
      <c r="I193" s="43" t="str">
        <f t="shared" si="28"/>
        <v/>
      </c>
      <c r="J193" s="43" t="s">
        <v>1057</v>
      </c>
      <c r="K193" s="296"/>
    </row>
    <row r="194" spans="1:11" s="128" customFormat="1" ht="33.950000000000003" customHeight="1" x14ac:dyDescent="0.25">
      <c r="A194" s="33">
        <v>187</v>
      </c>
      <c r="B194" s="297" t="s">
        <v>899</v>
      </c>
      <c r="C194" s="53">
        <v>11100119655</v>
      </c>
      <c r="D194" s="41" t="str">
        <f>IFERROR((VLOOKUP($C194,'Mẫu 4A'!$D$10:$L$400,9,0)),0)</f>
        <v>Xuất sắc</v>
      </c>
      <c r="E194" s="41" t="s">
        <v>680</v>
      </c>
      <c r="F194" s="267" t="str">
        <f t="shared" si="25"/>
        <v>X</v>
      </c>
      <c r="G194" s="43" t="str">
        <f t="shared" si="26"/>
        <v/>
      </c>
      <c r="H194" s="43" t="str">
        <f t="shared" si="27"/>
        <v/>
      </c>
      <c r="I194" s="43" t="str">
        <f t="shared" si="28"/>
        <v/>
      </c>
      <c r="J194" s="43" t="s">
        <v>1057</v>
      </c>
      <c r="K194" s="296"/>
    </row>
    <row r="195" spans="1:11" s="128" customFormat="1" ht="46.5" customHeight="1" x14ac:dyDescent="0.25">
      <c r="A195" s="33">
        <v>188</v>
      </c>
      <c r="B195" s="297" t="s">
        <v>900</v>
      </c>
      <c r="C195" s="53">
        <v>11100000778</v>
      </c>
      <c r="D195" s="41" t="str">
        <f>IFERROR((VLOOKUP($C195,'Mẫu 4A'!$D$10:$L$400,9,0)),0)</f>
        <v>Tốt</v>
      </c>
      <c r="E195" s="41" t="s">
        <v>680</v>
      </c>
      <c r="F195" s="267" t="str">
        <f t="shared" si="25"/>
        <v/>
      </c>
      <c r="G195" s="43" t="str">
        <f t="shared" si="26"/>
        <v>X</v>
      </c>
      <c r="H195" s="43" t="str">
        <f t="shared" si="27"/>
        <v/>
      </c>
      <c r="I195" s="43" t="str">
        <f t="shared" si="28"/>
        <v/>
      </c>
      <c r="J195" s="43" t="s">
        <v>1057</v>
      </c>
      <c r="K195" s="296"/>
    </row>
    <row r="196" spans="1:11" s="128" customFormat="1" ht="23.45" customHeight="1" x14ac:dyDescent="0.25">
      <c r="A196" s="33">
        <v>189</v>
      </c>
      <c r="B196" s="297" t="s">
        <v>901</v>
      </c>
      <c r="C196" s="53">
        <v>11100000747</v>
      </c>
      <c r="D196" s="41" t="str">
        <f>IFERROR((VLOOKUP($C196,'Mẫu 4A'!$D$10:$L$400,9,0)),0)</f>
        <v>Xuất sắc</v>
      </c>
      <c r="E196" s="41" t="s">
        <v>680</v>
      </c>
      <c r="F196" s="267" t="str">
        <f t="shared" si="25"/>
        <v>X</v>
      </c>
      <c r="G196" s="43" t="str">
        <f t="shared" si="26"/>
        <v/>
      </c>
      <c r="H196" s="43" t="str">
        <f t="shared" si="27"/>
        <v/>
      </c>
      <c r="I196" s="43" t="str">
        <f t="shared" si="28"/>
        <v/>
      </c>
      <c r="J196" s="43" t="s">
        <v>1057</v>
      </c>
      <c r="K196" s="296"/>
    </row>
    <row r="197" spans="1:11" s="128" customFormat="1" ht="33.950000000000003" customHeight="1" x14ac:dyDescent="0.25">
      <c r="A197" s="33">
        <v>190</v>
      </c>
      <c r="B197" s="297" t="s">
        <v>902</v>
      </c>
      <c r="C197" s="53">
        <v>11100062586</v>
      </c>
      <c r="D197" s="41" t="str">
        <f>IFERROR((VLOOKUP($C197,'Mẫu 4A'!$D$10:$L$400,9,0)),0)</f>
        <v>Xuất sắc</v>
      </c>
      <c r="E197" s="41" t="s">
        <v>680</v>
      </c>
      <c r="F197" s="267" t="str">
        <f t="shared" si="25"/>
        <v>X</v>
      </c>
      <c r="G197" s="43" t="str">
        <f t="shared" si="26"/>
        <v/>
      </c>
      <c r="H197" s="43" t="str">
        <f t="shared" si="27"/>
        <v/>
      </c>
      <c r="I197" s="43" t="str">
        <f t="shared" si="28"/>
        <v/>
      </c>
      <c r="J197" s="43" t="s">
        <v>1057</v>
      </c>
      <c r="K197" s="296"/>
    </row>
    <row r="198" spans="1:11" s="128" customFormat="1" ht="33.950000000000003" customHeight="1" x14ac:dyDescent="0.25">
      <c r="A198" s="33">
        <v>191</v>
      </c>
      <c r="B198" s="297" t="s">
        <v>903</v>
      </c>
      <c r="C198" s="53">
        <v>11100000719</v>
      </c>
      <c r="D198" s="41" t="str">
        <f>IFERROR((VLOOKUP($C198,'Mẫu 4A'!$D$10:$L$400,9,0)),0)</f>
        <v>Xuất sắc</v>
      </c>
      <c r="E198" s="41" t="s">
        <v>680</v>
      </c>
      <c r="F198" s="267" t="str">
        <f t="shared" si="25"/>
        <v>X</v>
      </c>
      <c r="G198" s="43" t="str">
        <f t="shared" si="26"/>
        <v/>
      </c>
      <c r="H198" s="43" t="str">
        <f t="shared" si="27"/>
        <v/>
      </c>
      <c r="I198" s="43" t="str">
        <f t="shared" si="28"/>
        <v/>
      </c>
      <c r="J198" s="43" t="s">
        <v>1057</v>
      </c>
      <c r="K198" s="296"/>
    </row>
    <row r="199" spans="1:11" s="128" customFormat="1" ht="23.45" customHeight="1" x14ac:dyDescent="0.25">
      <c r="A199" s="33">
        <v>192</v>
      </c>
      <c r="B199" s="297" t="s">
        <v>904</v>
      </c>
      <c r="C199" s="53">
        <v>11100000786</v>
      </c>
      <c r="D199" s="41" t="str">
        <f>IFERROR((VLOOKUP($C199,'Mẫu 4A'!$D$10:$L$400,9,0)),0)</f>
        <v>Tốt</v>
      </c>
      <c r="E199" s="41" t="s">
        <v>680</v>
      </c>
      <c r="F199" s="267" t="str">
        <f t="shared" si="25"/>
        <v/>
      </c>
      <c r="G199" s="43" t="str">
        <f t="shared" si="26"/>
        <v>X</v>
      </c>
      <c r="H199" s="43" t="str">
        <f t="shared" si="27"/>
        <v/>
      </c>
      <c r="I199" s="43" t="str">
        <f t="shared" si="28"/>
        <v/>
      </c>
      <c r="J199" s="43" t="s">
        <v>1057</v>
      </c>
      <c r="K199" s="296"/>
    </row>
    <row r="200" spans="1:11" s="128" customFormat="1" ht="23.45" customHeight="1" x14ac:dyDescent="0.25">
      <c r="A200" s="33">
        <v>193</v>
      </c>
      <c r="B200" s="297" t="s">
        <v>905</v>
      </c>
      <c r="C200" s="53">
        <v>20500004676</v>
      </c>
      <c r="D200" s="41" t="str">
        <f>IFERROR((VLOOKUP($C200,'Mẫu 4A'!$D$10:$L$400,9,0)),0)</f>
        <v>Xuất sắc</v>
      </c>
      <c r="E200" s="41" t="s">
        <v>680</v>
      </c>
      <c r="F200" s="267" t="str">
        <f t="shared" si="25"/>
        <v>X</v>
      </c>
      <c r="G200" s="43" t="str">
        <f t="shared" si="26"/>
        <v/>
      </c>
      <c r="H200" s="43" t="str">
        <f t="shared" si="27"/>
        <v/>
      </c>
      <c r="I200" s="43" t="str">
        <f t="shared" si="28"/>
        <v/>
      </c>
      <c r="J200" s="43" t="s">
        <v>1057</v>
      </c>
      <c r="K200" s="296"/>
    </row>
    <row r="201" spans="1:11" s="128" customFormat="1" ht="30.75" customHeight="1" x14ac:dyDescent="0.25">
      <c r="A201" s="33">
        <v>194</v>
      </c>
      <c r="B201" s="297" t="s">
        <v>906</v>
      </c>
      <c r="C201" s="53">
        <v>11100075983</v>
      </c>
      <c r="D201" s="41" t="str">
        <f>IFERROR((VLOOKUP($C201,'Mẫu 4A'!$D$10:$L$400,9,0)),0)</f>
        <v>Tốt</v>
      </c>
      <c r="E201" s="41" t="s">
        <v>680</v>
      </c>
      <c r="F201" s="267" t="str">
        <f t="shared" si="25"/>
        <v/>
      </c>
      <c r="G201" s="43" t="str">
        <f t="shared" si="26"/>
        <v>X</v>
      </c>
      <c r="H201" s="43" t="str">
        <f t="shared" si="27"/>
        <v/>
      </c>
      <c r="I201" s="43" t="str">
        <f t="shared" si="28"/>
        <v/>
      </c>
      <c r="J201" s="43" t="s">
        <v>1057</v>
      </c>
      <c r="K201" s="296"/>
    </row>
    <row r="202" spans="1:11" s="128" customFormat="1" ht="23.45" customHeight="1" x14ac:dyDescent="0.25">
      <c r="A202" s="33">
        <v>195</v>
      </c>
      <c r="B202" s="297" t="s">
        <v>907</v>
      </c>
      <c r="C202" s="53" t="s">
        <v>563</v>
      </c>
      <c r="D202" s="41" t="str">
        <f>IFERROR((VLOOKUP($C202,'Mẫu 4A'!$D$10:$L$400,9,0)),0)</f>
        <v>Xuất sắc</v>
      </c>
      <c r="E202" s="41" t="s">
        <v>680</v>
      </c>
      <c r="F202" s="267" t="str">
        <f t="shared" si="25"/>
        <v>X</v>
      </c>
      <c r="G202" s="43" t="str">
        <f t="shared" si="26"/>
        <v/>
      </c>
      <c r="H202" s="43" t="str">
        <f t="shared" si="27"/>
        <v/>
      </c>
      <c r="I202" s="43" t="str">
        <f t="shared" si="28"/>
        <v/>
      </c>
      <c r="J202" s="43" t="s">
        <v>1057</v>
      </c>
      <c r="K202" s="296"/>
    </row>
    <row r="203" spans="1:11" s="128" customFormat="1" ht="23.45" customHeight="1" x14ac:dyDescent="0.25">
      <c r="A203" s="33">
        <v>196</v>
      </c>
      <c r="B203" s="297" t="s">
        <v>908</v>
      </c>
      <c r="C203" s="53" t="s">
        <v>566</v>
      </c>
      <c r="D203" s="41" t="str">
        <f>IFERROR((VLOOKUP($C203,'Mẫu 4A'!$D$10:$L$400,9,0)),0)</f>
        <v>Tốt</v>
      </c>
      <c r="E203" s="41" t="s">
        <v>680</v>
      </c>
      <c r="F203" s="267" t="str">
        <f t="shared" si="25"/>
        <v/>
      </c>
      <c r="G203" s="43" t="str">
        <f t="shared" si="26"/>
        <v>X</v>
      </c>
      <c r="H203" s="43" t="str">
        <f t="shared" si="27"/>
        <v/>
      </c>
      <c r="I203" s="43" t="str">
        <f t="shared" si="28"/>
        <v/>
      </c>
      <c r="J203" s="43" t="s">
        <v>1057</v>
      </c>
      <c r="K203" s="296"/>
    </row>
    <row r="204" spans="1:11" s="128" customFormat="1" ht="37.700000000000003" customHeight="1" x14ac:dyDescent="0.25">
      <c r="A204" s="33">
        <v>197</v>
      </c>
      <c r="B204" s="297" t="s">
        <v>909</v>
      </c>
      <c r="C204" s="64" t="s">
        <v>567</v>
      </c>
      <c r="D204" s="41" t="str">
        <f>IFERROR((VLOOKUP($C204,'Mẫu 4A'!$D$10:$L$400,9,0)),0)</f>
        <v>Không đánh giá</v>
      </c>
      <c r="E204" s="41" t="s">
        <v>680</v>
      </c>
      <c r="F204" s="339" t="s">
        <v>1040</v>
      </c>
      <c r="G204" s="340"/>
      <c r="H204" s="340"/>
      <c r="I204" s="341"/>
      <c r="J204" s="43" t="s">
        <v>1057</v>
      </c>
      <c r="K204" s="296" t="s">
        <v>568</v>
      </c>
    </row>
    <row r="205" spans="1:11" s="128" customFormat="1" ht="23.45" customHeight="1" x14ac:dyDescent="0.25">
      <c r="A205" s="33">
        <v>198</v>
      </c>
      <c r="B205" s="297" t="s">
        <v>910</v>
      </c>
      <c r="C205" s="53">
        <v>11100000783</v>
      </c>
      <c r="D205" s="41" t="str">
        <f>IFERROR((VLOOKUP($C205,'Mẫu 4A'!$D$10:$L$400,9,0)),0)</f>
        <v>Xuất sắc</v>
      </c>
      <c r="E205" s="41" t="s">
        <v>680</v>
      </c>
      <c r="F205" s="267" t="str">
        <f t="shared" ref="F205:F216" si="29">IF($D205="Xuất sắc","X","")</f>
        <v>X</v>
      </c>
      <c r="G205" s="43" t="str">
        <f t="shared" ref="G205:G216" si="30">IF($D205="Tốt","X","")</f>
        <v/>
      </c>
      <c r="H205" s="43" t="str">
        <f t="shared" ref="H205:H216" si="31">IF($D205="Hoàn thành","X","")</f>
        <v/>
      </c>
      <c r="I205" s="43" t="str">
        <f t="shared" ref="I205:I216" si="32">IF($D205="Không hoàn thành","X","")</f>
        <v/>
      </c>
      <c r="J205" s="43" t="s">
        <v>1057</v>
      </c>
      <c r="K205" s="296"/>
    </row>
    <row r="206" spans="1:11" s="128" customFormat="1" ht="23.45" customHeight="1" x14ac:dyDescent="0.25">
      <c r="A206" s="33">
        <v>199</v>
      </c>
      <c r="B206" s="297" t="s">
        <v>911</v>
      </c>
      <c r="C206" s="53">
        <v>11100000779</v>
      </c>
      <c r="D206" s="41" t="str">
        <f>IFERROR((VLOOKUP($C206,'Mẫu 4A'!$D$10:$L$400,9,0)),0)</f>
        <v>Tốt</v>
      </c>
      <c r="E206" s="41" t="s">
        <v>680</v>
      </c>
      <c r="F206" s="267" t="str">
        <f t="shared" si="29"/>
        <v/>
      </c>
      <c r="G206" s="43" t="str">
        <f t="shared" si="30"/>
        <v>X</v>
      </c>
      <c r="H206" s="43" t="str">
        <f t="shared" si="31"/>
        <v/>
      </c>
      <c r="I206" s="43" t="str">
        <f t="shared" si="32"/>
        <v/>
      </c>
      <c r="J206" s="43" t="s">
        <v>1057</v>
      </c>
      <c r="K206" s="296"/>
    </row>
    <row r="207" spans="1:11" s="128" customFormat="1" ht="30" x14ac:dyDescent="0.25">
      <c r="A207" s="33">
        <v>200</v>
      </c>
      <c r="B207" s="297" t="s">
        <v>912</v>
      </c>
      <c r="C207" s="53">
        <v>11100000793</v>
      </c>
      <c r="D207" s="41" t="str">
        <f>IFERROR((VLOOKUP($C207,'Mẫu 4A'!$D$10:$L$400,9,0)),0)</f>
        <v>Tốt</v>
      </c>
      <c r="E207" s="41" t="s">
        <v>680</v>
      </c>
      <c r="F207" s="267" t="str">
        <f t="shared" si="29"/>
        <v/>
      </c>
      <c r="G207" s="43" t="str">
        <f t="shared" si="30"/>
        <v>X</v>
      </c>
      <c r="H207" s="43" t="str">
        <f t="shared" si="31"/>
        <v/>
      </c>
      <c r="I207" s="43" t="str">
        <f t="shared" si="32"/>
        <v/>
      </c>
      <c r="J207" s="43" t="s">
        <v>1057</v>
      </c>
      <c r="K207" s="296" t="s">
        <v>334</v>
      </c>
    </row>
    <row r="208" spans="1:11" s="128" customFormat="1" ht="23.45" customHeight="1" x14ac:dyDescent="0.25">
      <c r="A208" s="33">
        <v>201</v>
      </c>
      <c r="B208" s="297" t="s">
        <v>913</v>
      </c>
      <c r="C208" s="53">
        <v>11100119664</v>
      </c>
      <c r="D208" s="41" t="str">
        <f>IFERROR((VLOOKUP($C208,'Mẫu 4A'!$D$10:$L$400,9,0)),0)</f>
        <v>Xuất sắc</v>
      </c>
      <c r="E208" s="41" t="s">
        <v>680</v>
      </c>
      <c r="F208" s="267" t="str">
        <f t="shared" si="29"/>
        <v>X</v>
      </c>
      <c r="G208" s="43" t="str">
        <f t="shared" si="30"/>
        <v/>
      </c>
      <c r="H208" s="43" t="str">
        <f t="shared" si="31"/>
        <v/>
      </c>
      <c r="I208" s="43" t="str">
        <f t="shared" si="32"/>
        <v/>
      </c>
      <c r="J208" s="43" t="s">
        <v>1057</v>
      </c>
      <c r="K208" s="296"/>
    </row>
    <row r="209" spans="1:11" s="128" customFormat="1" ht="23.45" customHeight="1" x14ac:dyDescent="0.25">
      <c r="A209" s="33">
        <v>202</v>
      </c>
      <c r="B209" s="297" t="s">
        <v>914</v>
      </c>
      <c r="C209" s="53">
        <v>11100000787</v>
      </c>
      <c r="D209" s="41" t="str">
        <f>IFERROR((VLOOKUP($C209,'Mẫu 4A'!$D$10:$L$400,9,0)),0)</f>
        <v>Xuất sắc</v>
      </c>
      <c r="E209" s="41" t="s">
        <v>680</v>
      </c>
      <c r="F209" s="267" t="str">
        <f t="shared" si="29"/>
        <v>X</v>
      </c>
      <c r="G209" s="43" t="str">
        <f t="shared" si="30"/>
        <v/>
      </c>
      <c r="H209" s="43" t="str">
        <f t="shared" si="31"/>
        <v/>
      </c>
      <c r="I209" s="43" t="str">
        <f t="shared" si="32"/>
        <v/>
      </c>
      <c r="J209" s="43" t="s">
        <v>1057</v>
      </c>
      <c r="K209" s="296"/>
    </row>
    <row r="210" spans="1:11" s="207" customFormat="1" ht="23.45" customHeight="1" x14ac:dyDescent="0.25">
      <c r="A210" s="33">
        <v>203</v>
      </c>
      <c r="B210" s="297" t="s">
        <v>915</v>
      </c>
      <c r="C210" s="53">
        <v>11100000716</v>
      </c>
      <c r="D210" s="41" t="str">
        <f>IFERROR((VLOOKUP($C210,'Mẫu 4A'!$D$10:$L$400,9,0)),0)</f>
        <v>Xuất sắc</v>
      </c>
      <c r="E210" s="41" t="s">
        <v>680</v>
      </c>
      <c r="F210" s="267" t="str">
        <f t="shared" si="29"/>
        <v>X</v>
      </c>
      <c r="G210" s="43" t="str">
        <f t="shared" si="30"/>
        <v/>
      </c>
      <c r="H210" s="43" t="str">
        <f t="shared" si="31"/>
        <v/>
      </c>
      <c r="I210" s="43" t="str">
        <f t="shared" si="32"/>
        <v/>
      </c>
      <c r="J210" s="43" t="s">
        <v>1057</v>
      </c>
      <c r="K210" s="296"/>
    </row>
    <row r="211" spans="1:11" s="207" customFormat="1" ht="23.45" customHeight="1" x14ac:dyDescent="0.25">
      <c r="A211" s="33">
        <v>204</v>
      </c>
      <c r="B211" s="297" t="s">
        <v>916</v>
      </c>
      <c r="C211" s="53">
        <v>11100066953</v>
      </c>
      <c r="D211" s="41" t="str">
        <f>IFERROR((VLOOKUP($C211,'Mẫu 4A'!$D$10:$L$400,9,0)),0)</f>
        <v>Tốt</v>
      </c>
      <c r="E211" s="41" t="s">
        <v>680</v>
      </c>
      <c r="F211" s="267" t="str">
        <f t="shared" si="29"/>
        <v/>
      </c>
      <c r="G211" s="43" t="str">
        <f t="shared" si="30"/>
        <v>X</v>
      </c>
      <c r="H211" s="43" t="str">
        <f t="shared" si="31"/>
        <v/>
      </c>
      <c r="I211" s="43" t="str">
        <f t="shared" si="32"/>
        <v/>
      </c>
      <c r="J211" s="43" t="s">
        <v>1057</v>
      </c>
      <c r="K211" s="296"/>
    </row>
    <row r="212" spans="1:11" s="128" customFormat="1" ht="30" x14ac:dyDescent="0.25">
      <c r="A212" s="33">
        <v>205</v>
      </c>
      <c r="B212" s="297" t="s">
        <v>917</v>
      </c>
      <c r="C212" s="53">
        <v>51200001010</v>
      </c>
      <c r="D212" s="41" t="str">
        <f>IFERROR((VLOOKUP($C212,'Mẫu 4A'!$D$10:$L$400,9,0)),0)</f>
        <v>Tốt</v>
      </c>
      <c r="E212" s="41" t="s">
        <v>680</v>
      </c>
      <c r="F212" s="267" t="str">
        <f t="shared" si="29"/>
        <v/>
      </c>
      <c r="G212" s="43" t="str">
        <f t="shared" si="30"/>
        <v>X</v>
      </c>
      <c r="H212" s="43" t="str">
        <f t="shared" si="31"/>
        <v/>
      </c>
      <c r="I212" s="43" t="str">
        <f t="shared" si="32"/>
        <v/>
      </c>
      <c r="J212" s="43" t="s">
        <v>1057</v>
      </c>
      <c r="K212" s="296" t="s">
        <v>334</v>
      </c>
    </row>
    <row r="213" spans="1:11" s="128" customFormat="1" ht="29.25" customHeight="1" x14ac:dyDescent="0.25">
      <c r="A213" s="33">
        <v>206</v>
      </c>
      <c r="B213" s="297" t="s">
        <v>918</v>
      </c>
      <c r="C213" s="53">
        <v>11100000708</v>
      </c>
      <c r="D213" s="41" t="str">
        <f>IFERROR((VLOOKUP($C213,'Mẫu 4A'!$D$10:$L$400,9,0)),0)</f>
        <v>Tốt</v>
      </c>
      <c r="E213" s="41" t="s">
        <v>680</v>
      </c>
      <c r="F213" s="267" t="str">
        <f t="shared" si="29"/>
        <v/>
      </c>
      <c r="G213" s="43" t="str">
        <f t="shared" si="30"/>
        <v>X</v>
      </c>
      <c r="H213" s="43" t="str">
        <f t="shared" si="31"/>
        <v/>
      </c>
      <c r="I213" s="43" t="str">
        <f t="shared" si="32"/>
        <v/>
      </c>
      <c r="J213" s="43" t="s">
        <v>1057</v>
      </c>
      <c r="K213" s="296"/>
    </row>
    <row r="214" spans="1:11" s="209" customFormat="1" ht="34.5" customHeight="1" x14ac:dyDescent="0.25">
      <c r="A214" s="33">
        <v>207</v>
      </c>
      <c r="B214" s="297" t="s">
        <v>919</v>
      </c>
      <c r="C214" s="53">
        <v>80500002218</v>
      </c>
      <c r="D214" s="41" t="str">
        <f>IFERROR((VLOOKUP($C214,'Mẫu 4A'!$D$10:$L$400,9,0)),0)</f>
        <v>Tốt</v>
      </c>
      <c r="E214" s="41" t="s">
        <v>680</v>
      </c>
      <c r="F214" s="267" t="str">
        <f t="shared" si="29"/>
        <v/>
      </c>
      <c r="G214" s="43" t="str">
        <f t="shared" si="30"/>
        <v>X</v>
      </c>
      <c r="H214" s="43" t="str">
        <f t="shared" si="31"/>
        <v/>
      </c>
      <c r="I214" s="43" t="str">
        <f t="shared" si="32"/>
        <v/>
      </c>
      <c r="J214" s="43" t="s">
        <v>1057</v>
      </c>
      <c r="K214" s="296" t="s">
        <v>334</v>
      </c>
    </row>
    <row r="215" spans="1:11" s="209" customFormat="1" ht="34.5" customHeight="1" x14ac:dyDescent="0.25">
      <c r="A215" s="33">
        <v>208</v>
      </c>
      <c r="B215" s="297" t="s">
        <v>920</v>
      </c>
      <c r="C215" s="53">
        <v>80600000436</v>
      </c>
      <c r="D215" s="41" t="str">
        <f>IFERROR((VLOOKUP($C215,'Mẫu 4A'!$D$10:$L$400,9,0)),0)</f>
        <v>Tốt</v>
      </c>
      <c r="E215" s="41" t="s">
        <v>680</v>
      </c>
      <c r="F215" s="267" t="str">
        <f t="shared" si="29"/>
        <v/>
      </c>
      <c r="G215" s="43" t="str">
        <f t="shared" si="30"/>
        <v>X</v>
      </c>
      <c r="H215" s="43" t="str">
        <f t="shared" si="31"/>
        <v/>
      </c>
      <c r="I215" s="43" t="str">
        <f t="shared" si="32"/>
        <v/>
      </c>
      <c r="J215" s="43" t="s">
        <v>1057</v>
      </c>
      <c r="K215" s="296" t="s">
        <v>117</v>
      </c>
    </row>
    <row r="216" spans="1:11" s="107" customFormat="1" ht="33" customHeight="1" x14ac:dyDescent="0.25">
      <c r="A216" s="33">
        <v>209</v>
      </c>
      <c r="B216" s="297" t="s">
        <v>922</v>
      </c>
      <c r="C216" s="94">
        <v>11100000776</v>
      </c>
      <c r="D216" s="41" t="str">
        <f>IFERROR((VLOOKUP($C216,'Mẫu 4A'!$D$10:$L$400,9,0)),0)</f>
        <v>Xuất sắc</v>
      </c>
      <c r="E216" s="41" t="s">
        <v>680</v>
      </c>
      <c r="F216" s="267" t="str">
        <f t="shared" si="29"/>
        <v>X</v>
      </c>
      <c r="G216" s="43" t="str">
        <f t="shared" si="30"/>
        <v/>
      </c>
      <c r="H216" s="43" t="str">
        <f t="shared" si="31"/>
        <v/>
      </c>
      <c r="I216" s="43" t="str">
        <f t="shared" si="32"/>
        <v/>
      </c>
      <c r="J216" s="43" t="s">
        <v>1057</v>
      </c>
      <c r="K216" s="296"/>
    </row>
    <row r="217" spans="1:11" s="5" customFormat="1" ht="33.950000000000003" customHeight="1" x14ac:dyDescent="0.25">
      <c r="A217" s="33">
        <v>210</v>
      </c>
      <c r="B217" s="297" t="s">
        <v>921</v>
      </c>
      <c r="C217" s="94">
        <v>11100067231</v>
      </c>
      <c r="D217" s="41" t="str">
        <f>IFERROR((VLOOKUP($C217,'Mẫu 4A'!$D$10:$L$400,9,0)),0)</f>
        <v>Không đánh giá</v>
      </c>
      <c r="E217" s="41" t="s">
        <v>698</v>
      </c>
      <c r="F217" s="339" t="s">
        <v>1041</v>
      </c>
      <c r="G217" s="340"/>
      <c r="H217" s="340"/>
      <c r="I217" s="341"/>
      <c r="J217" s="43" t="s">
        <v>1057</v>
      </c>
      <c r="K217" s="296" t="s">
        <v>586</v>
      </c>
    </row>
    <row r="218" spans="1:11" s="107" customFormat="1" ht="33" customHeight="1" x14ac:dyDescent="0.25">
      <c r="A218" s="33">
        <v>211</v>
      </c>
      <c r="B218" s="297" t="s">
        <v>923</v>
      </c>
      <c r="C218" s="94">
        <v>11100071850</v>
      </c>
      <c r="D218" s="41" t="str">
        <f>IFERROR((VLOOKUP($C218,'Mẫu 4A'!$D$10:$L$400,9,0)),0)</f>
        <v>Không đánh giá</v>
      </c>
      <c r="E218" s="41" t="s">
        <v>680</v>
      </c>
      <c r="F218" s="339" t="s">
        <v>1041</v>
      </c>
      <c r="G218" s="340"/>
      <c r="H218" s="340"/>
      <c r="I218" s="341"/>
      <c r="J218" s="43" t="s">
        <v>1057</v>
      </c>
      <c r="K218" s="296" t="s">
        <v>586</v>
      </c>
    </row>
    <row r="219" spans="1:11" s="5" customFormat="1" ht="33" customHeight="1" x14ac:dyDescent="0.25">
      <c r="A219" s="33">
        <v>212</v>
      </c>
      <c r="B219" s="297" t="s">
        <v>924</v>
      </c>
      <c r="C219" s="94">
        <v>11100096302</v>
      </c>
      <c r="D219" s="41" t="str">
        <f>IFERROR((VLOOKUP($C219,'Mẫu 4A'!$D$10:$L$400,9,0)),0)</f>
        <v>Không đánh giá</v>
      </c>
      <c r="E219" s="41" t="s">
        <v>680</v>
      </c>
      <c r="F219" s="339" t="s">
        <v>1041</v>
      </c>
      <c r="G219" s="340"/>
      <c r="H219" s="340"/>
      <c r="I219" s="341"/>
      <c r="J219" s="43" t="s">
        <v>1057</v>
      </c>
      <c r="K219" s="296" t="s">
        <v>586</v>
      </c>
    </row>
    <row r="220" spans="1:11" s="5" customFormat="1" ht="33" customHeight="1" x14ac:dyDescent="0.25">
      <c r="A220" s="33">
        <v>213</v>
      </c>
      <c r="B220" s="297" t="s">
        <v>925</v>
      </c>
      <c r="C220" s="94">
        <v>31100001649</v>
      </c>
      <c r="D220" s="41" t="str">
        <f>IFERROR((VLOOKUP($C220,'Mẫu 4A'!$D$10:$L$400,9,0)),0)</f>
        <v>Không đánh giá</v>
      </c>
      <c r="E220" s="41" t="s">
        <v>680</v>
      </c>
      <c r="F220" s="339" t="s">
        <v>1041</v>
      </c>
      <c r="G220" s="340"/>
      <c r="H220" s="340"/>
      <c r="I220" s="341"/>
      <c r="J220" s="43" t="s">
        <v>1057</v>
      </c>
      <c r="K220" s="296" t="s">
        <v>586</v>
      </c>
    </row>
    <row r="221" spans="1:11" s="5" customFormat="1" ht="33.950000000000003" customHeight="1" x14ac:dyDescent="0.25">
      <c r="A221" s="33">
        <v>214</v>
      </c>
      <c r="B221" s="297" t="s">
        <v>926</v>
      </c>
      <c r="C221" s="94">
        <v>21100001291</v>
      </c>
      <c r="D221" s="41" t="str">
        <f>IFERROR((VLOOKUP($C221,'Mẫu 4A'!$D$10:$L$400,9,0)),0)</f>
        <v>Hoàn thành</v>
      </c>
      <c r="E221" s="41" t="s">
        <v>680</v>
      </c>
      <c r="F221" s="267" t="str">
        <f t="shared" ref="F221:F261" si="33">IF($D221="Xuất sắc","X","")</f>
        <v/>
      </c>
      <c r="G221" s="43" t="str">
        <f t="shared" ref="G221:G261" si="34">IF($D221="Tốt","X","")</f>
        <v/>
      </c>
      <c r="H221" s="43" t="str">
        <f t="shared" ref="H221:H261" si="35">IF($D221="Hoàn thành","X","")</f>
        <v>X</v>
      </c>
      <c r="I221" s="43" t="str">
        <f t="shared" ref="I221:I261" si="36">IF($D221="Không hoàn thành","X","")</f>
        <v/>
      </c>
      <c r="J221" s="43" t="s">
        <v>1057</v>
      </c>
      <c r="K221" s="296" t="s">
        <v>143</v>
      </c>
    </row>
    <row r="222" spans="1:11" s="5" customFormat="1" ht="31.5" customHeight="1" x14ac:dyDescent="0.25">
      <c r="A222" s="33">
        <v>215</v>
      </c>
      <c r="B222" s="297" t="s">
        <v>927</v>
      </c>
      <c r="C222" s="94">
        <v>11100119658</v>
      </c>
      <c r="D222" s="41" t="str">
        <f>IFERROR((VLOOKUP($C222,'Mẫu 4A'!$D$10:$L$400,9,0)),0)</f>
        <v>Hoàn thành</v>
      </c>
      <c r="E222" s="41" t="s">
        <v>680</v>
      </c>
      <c r="F222" s="267" t="str">
        <f t="shared" si="33"/>
        <v/>
      </c>
      <c r="G222" s="43" t="str">
        <f t="shared" si="34"/>
        <v/>
      </c>
      <c r="H222" s="43" t="str">
        <f t="shared" si="35"/>
        <v>X</v>
      </c>
      <c r="I222" s="43" t="str">
        <f t="shared" si="36"/>
        <v/>
      </c>
      <c r="J222" s="43" t="s">
        <v>1057</v>
      </c>
      <c r="K222" s="296" t="s">
        <v>143</v>
      </c>
    </row>
    <row r="223" spans="1:11" s="5" customFormat="1" ht="33.950000000000003" customHeight="1" x14ac:dyDescent="0.25">
      <c r="A223" s="33">
        <v>216</v>
      </c>
      <c r="B223" s="297" t="s">
        <v>928</v>
      </c>
      <c r="C223" s="94">
        <v>11100096288</v>
      </c>
      <c r="D223" s="41" t="str">
        <f>IFERROR((VLOOKUP($C223,'Mẫu 4A'!$D$10:$L$400,9,0)),0)</f>
        <v>Hoàn thành</v>
      </c>
      <c r="E223" s="41" t="s">
        <v>680</v>
      </c>
      <c r="F223" s="267" t="str">
        <f t="shared" si="33"/>
        <v/>
      </c>
      <c r="G223" s="43" t="str">
        <f t="shared" si="34"/>
        <v/>
      </c>
      <c r="H223" s="43" t="str">
        <f t="shared" si="35"/>
        <v>X</v>
      </c>
      <c r="I223" s="43" t="str">
        <f t="shared" si="36"/>
        <v/>
      </c>
      <c r="J223" s="43" t="s">
        <v>1057</v>
      </c>
      <c r="K223" s="296" t="s">
        <v>143</v>
      </c>
    </row>
    <row r="224" spans="1:11" s="5" customFormat="1" ht="30.75" customHeight="1" x14ac:dyDescent="0.25">
      <c r="A224" s="33">
        <v>217</v>
      </c>
      <c r="B224" s="297" t="s">
        <v>929</v>
      </c>
      <c r="C224" s="94">
        <v>11100110117</v>
      </c>
      <c r="D224" s="41" t="str">
        <f>IFERROR((VLOOKUP($C224,'Mẫu 4A'!$D$10:$L$400,9,0)),0)</f>
        <v>Xuất sắc</v>
      </c>
      <c r="E224" s="41" t="s">
        <v>680</v>
      </c>
      <c r="F224" s="267" t="str">
        <f t="shared" si="33"/>
        <v>X</v>
      </c>
      <c r="G224" s="43" t="str">
        <f t="shared" si="34"/>
        <v/>
      </c>
      <c r="H224" s="43" t="str">
        <f t="shared" si="35"/>
        <v/>
      </c>
      <c r="I224" s="43" t="str">
        <f t="shared" si="36"/>
        <v/>
      </c>
      <c r="J224" s="43" t="s">
        <v>1057</v>
      </c>
      <c r="K224" s="296"/>
    </row>
    <row r="225" spans="1:11" s="5" customFormat="1" ht="23.45" customHeight="1" x14ac:dyDescent="0.25">
      <c r="A225" s="33">
        <v>218</v>
      </c>
      <c r="B225" s="297" t="s">
        <v>930</v>
      </c>
      <c r="C225" s="94">
        <v>11100082545</v>
      </c>
      <c r="D225" s="41" t="str">
        <f>IFERROR((VLOOKUP($C225,'Mẫu 4A'!$D$10:$L$400,9,0)),0)</f>
        <v>Tốt</v>
      </c>
      <c r="E225" s="41" t="s">
        <v>680</v>
      </c>
      <c r="F225" s="267" t="str">
        <f t="shared" si="33"/>
        <v/>
      </c>
      <c r="G225" s="43" t="str">
        <f t="shared" si="34"/>
        <v>X</v>
      </c>
      <c r="H225" s="43" t="str">
        <f t="shared" si="35"/>
        <v/>
      </c>
      <c r="I225" s="43" t="str">
        <f t="shared" si="36"/>
        <v/>
      </c>
      <c r="J225" s="43" t="s">
        <v>1057</v>
      </c>
      <c r="K225" s="296"/>
    </row>
    <row r="226" spans="1:11" s="5" customFormat="1" ht="23.45" customHeight="1" x14ac:dyDescent="0.25">
      <c r="A226" s="33">
        <v>219</v>
      </c>
      <c r="B226" s="297" t="s">
        <v>931</v>
      </c>
      <c r="C226" s="94">
        <v>11100119638</v>
      </c>
      <c r="D226" s="41" t="str">
        <f>IFERROR((VLOOKUP($C226,'Mẫu 4A'!$D$10:$L$400,9,0)),0)</f>
        <v>Xuất sắc</v>
      </c>
      <c r="E226" s="41" t="s">
        <v>680</v>
      </c>
      <c r="F226" s="267" t="str">
        <f t="shared" si="33"/>
        <v>X</v>
      </c>
      <c r="G226" s="43" t="str">
        <f t="shared" si="34"/>
        <v/>
      </c>
      <c r="H226" s="43" t="str">
        <f t="shared" si="35"/>
        <v/>
      </c>
      <c r="I226" s="43" t="str">
        <f t="shared" si="36"/>
        <v/>
      </c>
      <c r="J226" s="43" t="s">
        <v>1057</v>
      </c>
      <c r="K226" s="296"/>
    </row>
    <row r="227" spans="1:11" s="5" customFormat="1" ht="37.700000000000003" customHeight="1" x14ac:dyDescent="0.25">
      <c r="A227" s="33">
        <v>220</v>
      </c>
      <c r="B227" s="297" t="s">
        <v>932</v>
      </c>
      <c r="C227" s="94">
        <v>11100110124</v>
      </c>
      <c r="D227" s="41" t="str">
        <f>IFERROR((VLOOKUP($C227,'Mẫu 4A'!$D$10:$L$400,9,0)),0)</f>
        <v>Không hoàn thành</v>
      </c>
      <c r="E227" s="41" t="s">
        <v>680</v>
      </c>
      <c r="F227" s="267" t="str">
        <f t="shared" si="33"/>
        <v/>
      </c>
      <c r="G227" s="43" t="str">
        <f t="shared" si="34"/>
        <v/>
      </c>
      <c r="H227" s="43" t="str">
        <f t="shared" si="35"/>
        <v/>
      </c>
      <c r="I227" s="43" t="str">
        <f t="shared" si="36"/>
        <v>X</v>
      </c>
      <c r="J227" s="43" t="s">
        <v>1057</v>
      </c>
      <c r="K227" s="296" t="s">
        <v>601</v>
      </c>
    </row>
    <row r="228" spans="1:11" s="5" customFormat="1" ht="31.5" customHeight="1" x14ac:dyDescent="0.25">
      <c r="A228" s="33">
        <v>221</v>
      </c>
      <c r="B228" s="297" t="s">
        <v>933</v>
      </c>
      <c r="C228" s="94">
        <v>31100001684</v>
      </c>
      <c r="D228" s="41" t="str">
        <f>IFERROR((VLOOKUP($C228,'Mẫu 4A'!$D$10:$L$400,9,0)),0)</f>
        <v>Xuất sắc</v>
      </c>
      <c r="E228" s="41" t="s">
        <v>680</v>
      </c>
      <c r="F228" s="267" t="str">
        <f t="shared" si="33"/>
        <v>X</v>
      </c>
      <c r="G228" s="43" t="str">
        <f t="shared" si="34"/>
        <v/>
      </c>
      <c r="H228" s="43" t="str">
        <f t="shared" si="35"/>
        <v/>
      </c>
      <c r="I228" s="43" t="str">
        <f t="shared" si="36"/>
        <v/>
      </c>
      <c r="J228" s="43" t="s">
        <v>1057</v>
      </c>
      <c r="K228" s="296"/>
    </row>
    <row r="229" spans="1:11" s="5" customFormat="1" ht="23.45" customHeight="1" x14ac:dyDescent="0.25">
      <c r="A229" s="33">
        <v>222</v>
      </c>
      <c r="B229" s="297" t="s">
        <v>934</v>
      </c>
      <c r="C229" s="94">
        <v>21000001760</v>
      </c>
      <c r="D229" s="41" t="str">
        <f>IFERROR((VLOOKUP($C229,'Mẫu 4A'!$D$10:$L$400,9,0)),0)</f>
        <v>Xuất sắc</v>
      </c>
      <c r="E229" s="41" t="s">
        <v>680</v>
      </c>
      <c r="F229" s="267" t="str">
        <f t="shared" si="33"/>
        <v>X</v>
      </c>
      <c r="G229" s="43" t="str">
        <f t="shared" si="34"/>
        <v/>
      </c>
      <c r="H229" s="43" t="str">
        <f t="shared" si="35"/>
        <v/>
      </c>
      <c r="I229" s="43" t="str">
        <f t="shared" si="36"/>
        <v/>
      </c>
      <c r="J229" s="43" t="s">
        <v>1057</v>
      </c>
      <c r="K229" s="296"/>
    </row>
    <row r="230" spans="1:11" s="5" customFormat="1" ht="38.25" customHeight="1" x14ac:dyDescent="0.25">
      <c r="A230" s="33">
        <v>223</v>
      </c>
      <c r="B230" s="297" t="s">
        <v>935</v>
      </c>
      <c r="C230" s="94">
        <v>11100119659</v>
      </c>
      <c r="D230" s="41" t="str">
        <f>IFERROR((VLOOKUP($C230,'Mẫu 4A'!$D$10:$L$400,9,0)),0)</f>
        <v>Xuất sắc</v>
      </c>
      <c r="E230" s="41" t="s">
        <v>680</v>
      </c>
      <c r="F230" s="267" t="str">
        <f t="shared" si="33"/>
        <v>X</v>
      </c>
      <c r="G230" s="43" t="str">
        <f t="shared" si="34"/>
        <v/>
      </c>
      <c r="H230" s="43" t="str">
        <f t="shared" si="35"/>
        <v/>
      </c>
      <c r="I230" s="43" t="str">
        <f t="shared" si="36"/>
        <v/>
      </c>
      <c r="J230" s="43" t="s">
        <v>1057</v>
      </c>
      <c r="K230" s="296"/>
    </row>
    <row r="231" spans="1:11" s="5" customFormat="1" ht="44.25" customHeight="1" x14ac:dyDescent="0.25">
      <c r="A231" s="33">
        <v>224</v>
      </c>
      <c r="B231" s="297" t="s">
        <v>936</v>
      </c>
      <c r="C231" s="94">
        <v>11100109944</v>
      </c>
      <c r="D231" s="41" t="str">
        <f>IFERROR((VLOOKUP($C231,'Mẫu 4A'!$D$10:$L$400,9,0)),0)</f>
        <v>Tốt</v>
      </c>
      <c r="E231" s="41" t="s">
        <v>680</v>
      </c>
      <c r="F231" s="267" t="str">
        <f t="shared" si="33"/>
        <v/>
      </c>
      <c r="G231" s="43" t="str">
        <f t="shared" si="34"/>
        <v>X</v>
      </c>
      <c r="H231" s="43" t="str">
        <f t="shared" si="35"/>
        <v/>
      </c>
      <c r="I231" s="43" t="str">
        <f t="shared" si="36"/>
        <v/>
      </c>
      <c r="J231" s="43" t="s">
        <v>1057</v>
      </c>
      <c r="K231" s="296"/>
    </row>
    <row r="232" spans="1:11" s="111" customFormat="1" ht="31.5" customHeight="1" x14ac:dyDescent="0.25">
      <c r="A232" s="33">
        <v>225</v>
      </c>
      <c r="B232" s="297" t="s">
        <v>937</v>
      </c>
      <c r="C232" s="77" t="s">
        <v>613</v>
      </c>
      <c r="D232" s="41" t="str">
        <f>IFERROR((VLOOKUP($C232,'Mẫu 4A'!$D$10:$L$400,9,0)),0)</f>
        <v>Xuất sắc</v>
      </c>
      <c r="E232" s="41" t="s">
        <v>699</v>
      </c>
      <c r="F232" s="267" t="str">
        <f t="shared" si="33"/>
        <v>X</v>
      </c>
      <c r="G232" s="43" t="str">
        <f t="shared" si="34"/>
        <v/>
      </c>
      <c r="H232" s="43" t="str">
        <f t="shared" si="35"/>
        <v/>
      </c>
      <c r="I232" s="43" t="str">
        <f t="shared" si="36"/>
        <v/>
      </c>
      <c r="J232" s="43" t="s">
        <v>1057</v>
      </c>
      <c r="K232" s="296"/>
    </row>
    <row r="233" spans="1:11" s="111" customFormat="1" ht="39.75" customHeight="1" x14ac:dyDescent="0.25">
      <c r="A233" s="33">
        <v>226</v>
      </c>
      <c r="B233" s="297" t="s">
        <v>938</v>
      </c>
      <c r="C233" s="77" t="s">
        <v>616</v>
      </c>
      <c r="D233" s="41" t="str">
        <f>IFERROR((VLOOKUP($C233,'Mẫu 4A'!$D$10:$L$400,9,0)),0)</f>
        <v>Tốt</v>
      </c>
      <c r="E233" s="41" t="s">
        <v>680</v>
      </c>
      <c r="F233" s="267" t="str">
        <f t="shared" si="33"/>
        <v/>
      </c>
      <c r="G233" s="43" t="str">
        <f t="shared" si="34"/>
        <v>X</v>
      </c>
      <c r="H233" s="43" t="str">
        <f t="shared" si="35"/>
        <v/>
      </c>
      <c r="I233" s="43" t="str">
        <f t="shared" si="36"/>
        <v/>
      </c>
      <c r="J233" s="43" t="s">
        <v>1057</v>
      </c>
      <c r="K233" s="296" t="s">
        <v>334</v>
      </c>
    </row>
    <row r="234" spans="1:11" s="111" customFormat="1" ht="24" customHeight="1" x14ac:dyDescent="0.25">
      <c r="A234" s="33">
        <v>227</v>
      </c>
      <c r="B234" s="297" t="s">
        <v>939</v>
      </c>
      <c r="C234" s="77" t="s">
        <v>618</v>
      </c>
      <c r="D234" s="41" t="str">
        <f>IFERROR((VLOOKUP($C234,'Mẫu 4A'!$D$10:$L$400,9,0)),0)</f>
        <v>Xuất sắc</v>
      </c>
      <c r="E234" s="41" t="s">
        <v>680</v>
      </c>
      <c r="F234" s="267" t="str">
        <f t="shared" si="33"/>
        <v>X</v>
      </c>
      <c r="G234" s="43" t="str">
        <f t="shared" si="34"/>
        <v/>
      </c>
      <c r="H234" s="43" t="str">
        <f t="shared" si="35"/>
        <v/>
      </c>
      <c r="I234" s="43" t="str">
        <f t="shared" si="36"/>
        <v/>
      </c>
      <c r="J234" s="43" t="s">
        <v>1057</v>
      </c>
      <c r="K234" s="296"/>
    </row>
    <row r="235" spans="1:11" s="111" customFormat="1" ht="24" customHeight="1" x14ac:dyDescent="0.25">
      <c r="A235" s="33">
        <v>228</v>
      </c>
      <c r="B235" s="297" t="s">
        <v>940</v>
      </c>
      <c r="C235" s="77" t="s">
        <v>621</v>
      </c>
      <c r="D235" s="41" t="str">
        <f>IFERROR((VLOOKUP($C235,'Mẫu 4A'!$D$10:$L$400,9,0)),0)</f>
        <v>Xuất sắc</v>
      </c>
      <c r="E235" s="41" t="s">
        <v>680</v>
      </c>
      <c r="F235" s="267" t="str">
        <f t="shared" si="33"/>
        <v>X</v>
      </c>
      <c r="G235" s="43" t="str">
        <f t="shared" si="34"/>
        <v/>
      </c>
      <c r="H235" s="43" t="str">
        <f t="shared" si="35"/>
        <v/>
      </c>
      <c r="I235" s="43" t="str">
        <f t="shared" si="36"/>
        <v/>
      </c>
      <c r="J235" s="43" t="s">
        <v>1057</v>
      </c>
      <c r="K235" s="296"/>
    </row>
    <row r="236" spans="1:11" s="111" customFormat="1" ht="24" customHeight="1" x14ac:dyDescent="0.25">
      <c r="A236" s="33">
        <v>229</v>
      </c>
      <c r="B236" s="297" t="s">
        <v>941</v>
      </c>
      <c r="C236" s="77" t="s">
        <v>624</v>
      </c>
      <c r="D236" s="41" t="str">
        <f>IFERROR((VLOOKUP($C236,'Mẫu 4A'!$D$10:$L$400,9,0)),0)</f>
        <v>Xuất sắc</v>
      </c>
      <c r="E236" s="41" t="s">
        <v>680</v>
      </c>
      <c r="F236" s="267" t="str">
        <f t="shared" si="33"/>
        <v>X</v>
      </c>
      <c r="G236" s="43" t="str">
        <f t="shared" si="34"/>
        <v/>
      </c>
      <c r="H236" s="43" t="str">
        <f t="shared" si="35"/>
        <v/>
      </c>
      <c r="I236" s="43" t="str">
        <f t="shared" si="36"/>
        <v/>
      </c>
      <c r="J236" s="43" t="s">
        <v>1057</v>
      </c>
      <c r="K236" s="296"/>
    </row>
    <row r="237" spans="1:11" s="111" customFormat="1" ht="69" customHeight="1" x14ac:dyDescent="0.25">
      <c r="A237" s="33">
        <v>230</v>
      </c>
      <c r="B237" s="297" t="s">
        <v>942</v>
      </c>
      <c r="C237" s="77" t="s">
        <v>626</v>
      </c>
      <c r="D237" s="41" t="str">
        <f>IFERROR((VLOOKUP($C237,'Mẫu 4A'!$D$10:$L$400,9,0)),0)</f>
        <v>Hoàn thành</v>
      </c>
      <c r="E237" s="41" t="s">
        <v>680</v>
      </c>
      <c r="F237" s="267" t="str">
        <f t="shared" si="33"/>
        <v/>
      </c>
      <c r="G237" s="43" t="str">
        <f t="shared" si="34"/>
        <v/>
      </c>
      <c r="H237" s="43" t="str">
        <f t="shared" si="35"/>
        <v>X</v>
      </c>
      <c r="I237" s="43" t="str">
        <f t="shared" si="36"/>
        <v/>
      </c>
      <c r="J237" s="43" t="s">
        <v>1057</v>
      </c>
      <c r="K237" s="296" t="s">
        <v>627</v>
      </c>
    </row>
    <row r="238" spans="1:11" s="111" customFormat="1" ht="30.75" customHeight="1" x14ac:dyDescent="0.25">
      <c r="A238" s="33">
        <v>231</v>
      </c>
      <c r="B238" s="297" t="s">
        <v>943</v>
      </c>
      <c r="C238" s="77" t="s">
        <v>630</v>
      </c>
      <c r="D238" s="41" t="str">
        <f>IFERROR((VLOOKUP($C238,'Mẫu 4A'!$D$10:$L$400,9,0)),0)</f>
        <v>Tốt</v>
      </c>
      <c r="E238" s="41" t="s">
        <v>680</v>
      </c>
      <c r="F238" s="267" t="str">
        <f t="shared" si="33"/>
        <v/>
      </c>
      <c r="G238" s="43" t="str">
        <f t="shared" si="34"/>
        <v>X</v>
      </c>
      <c r="H238" s="43" t="str">
        <f t="shared" si="35"/>
        <v/>
      </c>
      <c r="I238" s="43" t="str">
        <f t="shared" si="36"/>
        <v/>
      </c>
      <c r="J238" s="43" t="s">
        <v>1057</v>
      </c>
      <c r="K238" s="296" t="s">
        <v>117</v>
      </c>
    </row>
    <row r="239" spans="1:11" s="111" customFormat="1" ht="34.5" customHeight="1" x14ac:dyDescent="0.25">
      <c r="A239" s="33">
        <v>232</v>
      </c>
      <c r="B239" s="297" t="s">
        <v>944</v>
      </c>
      <c r="C239" s="77" t="s">
        <v>632</v>
      </c>
      <c r="D239" s="41" t="str">
        <f>IFERROR((VLOOKUP($C239,'Mẫu 4A'!$D$10:$L$400,9,0)),0)</f>
        <v>Tốt</v>
      </c>
      <c r="E239" s="41" t="s">
        <v>680</v>
      </c>
      <c r="F239" s="267" t="str">
        <f t="shared" si="33"/>
        <v/>
      </c>
      <c r="G239" s="43" t="str">
        <f t="shared" si="34"/>
        <v>X</v>
      </c>
      <c r="H239" s="43" t="str">
        <f t="shared" si="35"/>
        <v/>
      </c>
      <c r="I239" s="43" t="str">
        <f t="shared" si="36"/>
        <v/>
      </c>
      <c r="J239" s="43" t="s">
        <v>1057</v>
      </c>
      <c r="K239" s="296"/>
    </row>
    <row r="240" spans="1:11" s="99" customFormat="1" ht="36" customHeight="1" x14ac:dyDescent="0.25">
      <c r="A240" s="33">
        <v>233</v>
      </c>
      <c r="B240" s="297" t="s">
        <v>945</v>
      </c>
      <c r="C240" s="53">
        <v>11100000761</v>
      </c>
      <c r="D240" s="41" t="str">
        <f>IFERROR((VLOOKUP($C240,'Mẫu 4A'!$D$10:$L$400,9,0)),0)</f>
        <v>Xuất sắc</v>
      </c>
      <c r="E240" s="41" t="s">
        <v>700</v>
      </c>
      <c r="F240" s="267" t="str">
        <f t="shared" si="33"/>
        <v>X</v>
      </c>
      <c r="G240" s="43" t="str">
        <f t="shared" si="34"/>
        <v/>
      </c>
      <c r="H240" s="43" t="str">
        <f t="shared" si="35"/>
        <v/>
      </c>
      <c r="I240" s="43" t="str">
        <f t="shared" si="36"/>
        <v/>
      </c>
      <c r="J240" s="43" t="s">
        <v>1057</v>
      </c>
      <c r="K240" s="296"/>
    </row>
    <row r="241" spans="1:11" s="5" customFormat="1" ht="31.5" customHeight="1" x14ac:dyDescent="0.25">
      <c r="A241" s="33">
        <v>234</v>
      </c>
      <c r="B241" s="297" t="s">
        <v>946</v>
      </c>
      <c r="C241" s="53">
        <v>21000001080</v>
      </c>
      <c r="D241" s="41" t="str">
        <f>IFERROR((VLOOKUP($C241,'Mẫu 4A'!$D$10:$L$400,9,0)),0)</f>
        <v>Tốt</v>
      </c>
      <c r="E241" s="41" t="s">
        <v>680</v>
      </c>
      <c r="F241" s="267" t="str">
        <f t="shared" si="33"/>
        <v/>
      </c>
      <c r="G241" s="43" t="str">
        <f t="shared" si="34"/>
        <v>X</v>
      </c>
      <c r="H241" s="43" t="str">
        <f t="shared" si="35"/>
        <v/>
      </c>
      <c r="I241" s="43" t="str">
        <f t="shared" si="36"/>
        <v/>
      </c>
      <c r="J241" s="43" t="s">
        <v>1057</v>
      </c>
      <c r="K241" s="296"/>
    </row>
    <row r="242" spans="1:11" s="5" customFormat="1" ht="23.45" customHeight="1" x14ac:dyDescent="0.25">
      <c r="A242" s="33">
        <v>235</v>
      </c>
      <c r="B242" s="297" t="s">
        <v>947</v>
      </c>
      <c r="C242" s="53">
        <v>31100001689</v>
      </c>
      <c r="D242" s="41" t="str">
        <f>IFERROR((VLOOKUP($C242,'Mẫu 4A'!$D$10:$L$400,9,0)),0)</f>
        <v>Tốt</v>
      </c>
      <c r="E242" s="41" t="s">
        <v>680</v>
      </c>
      <c r="F242" s="267" t="str">
        <f t="shared" si="33"/>
        <v/>
      </c>
      <c r="G242" s="43" t="str">
        <f t="shared" si="34"/>
        <v>X</v>
      </c>
      <c r="H242" s="43" t="str">
        <f t="shared" si="35"/>
        <v/>
      </c>
      <c r="I242" s="43" t="str">
        <f t="shared" si="36"/>
        <v/>
      </c>
      <c r="J242" s="43" t="s">
        <v>1057</v>
      </c>
      <c r="K242" s="296"/>
    </row>
    <row r="243" spans="1:11" s="107" customFormat="1" ht="23.45" customHeight="1" x14ac:dyDescent="0.25">
      <c r="A243" s="33">
        <v>236</v>
      </c>
      <c r="B243" s="297" t="s">
        <v>948</v>
      </c>
      <c r="C243" s="53">
        <v>11100109539</v>
      </c>
      <c r="D243" s="41" t="str">
        <f>IFERROR((VLOOKUP($C243,'Mẫu 4A'!$D$10:$L$400,9,0)),0)</f>
        <v>Tốt</v>
      </c>
      <c r="E243" s="41" t="s">
        <v>680</v>
      </c>
      <c r="F243" s="267" t="str">
        <f t="shared" si="33"/>
        <v/>
      </c>
      <c r="G243" s="43" t="str">
        <f t="shared" si="34"/>
        <v>X</v>
      </c>
      <c r="H243" s="43" t="str">
        <f t="shared" si="35"/>
        <v/>
      </c>
      <c r="I243" s="43" t="str">
        <f t="shared" si="36"/>
        <v/>
      </c>
      <c r="J243" s="43" t="s">
        <v>1057</v>
      </c>
      <c r="K243" s="296"/>
    </row>
    <row r="244" spans="1:11" s="107" customFormat="1" ht="30" customHeight="1" x14ac:dyDescent="0.25">
      <c r="A244" s="33">
        <v>237</v>
      </c>
      <c r="B244" s="297" t="s">
        <v>949</v>
      </c>
      <c r="C244" s="53">
        <v>21000001726</v>
      </c>
      <c r="D244" s="41" t="str">
        <f>IFERROR((VLOOKUP($C244,'Mẫu 4A'!$D$10:$L$400,9,0)),0)</f>
        <v>Tốt</v>
      </c>
      <c r="E244" s="41" t="s">
        <v>680</v>
      </c>
      <c r="F244" s="267" t="str">
        <f t="shared" si="33"/>
        <v/>
      </c>
      <c r="G244" s="43" t="str">
        <f t="shared" si="34"/>
        <v>X</v>
      </c>
      <c r="H244" s="43" t="str">
        <f t="shared" si="35"/>
        <v/>
      </c>
      <c r="I244" s="43" t="str">
        <f t="shared" si="36"/>
        <v/>
      </c>
      <c r="J244" s="43" t="s">
        <v>1057</v>
      </c>
      <c r="K244" s="296"/>
    </row>
    <row r="245" spans="1:11" s="5" customFormat="1" ht="23.45" customHeight="1" x14ac:dyDescent="0.25">
      <c r="A245" s="33">
        <v>238</v>
      </c>
      <c r="B245" s="297" t="s">
        <v>950</v>
      </c>
      <c r="C245" s="53">
        <v>21100001275</v>
      </c>
      <c r="D245" s="41" t="str">
        <f>IFERROR((VLOOKUP($C245,'Mẫu 4A'!$D$10:$L$400,9,0)),0)</f>
        <v>Tốt</v>
      </c>
      <c r="E245" s="41" t="s">
        <v>680</v>
      </c>
      <c r="F245" s="267" t="str">
        <f t="shared" si="33"/>
        <v/>
      </c>
      <c r="G245" s="43" t="str">
        <f t="shared" si="34"/>
        <v>X</v>
      </c>
      <c r="H245" s="43" t="str">
        <f t="shared" si="35"/>
        <v/>
      </c>
      <c r="I245" s="43" t="str">
        <f t="shared" si="36"/>
        <v/>
      </c>
      <c r="J245" s="43" t="s">
        <v>1057</v>
      </c>
      <c r="K245" s="296"/>
    </row>
    <row r="246" spans="1:11" s="5" customFormat="1" ht="23.45" customHeight="1" x14ac:dyDescent="0.25">
      <c r="A246" s="33">
        <v>239</v>
      </c>
      <c r="B246" s="297" t="s">
        <v>951</v>
      </c>
      <c r="C246" s="53">
        <v>71000000520</v>
      </c>
      <c r="D246" s="41" t="str">
        <f>IFERROR((VLOOKUP($C246,'Mẫu 4A'!$D$10:$L$400,9,0)),0)</f>
        <v>Tốt</v>
      </c>
      <c r="E246" s="41" t="s">
        <v>680</v>
      </c>
      <c r="F246" s="267" t="str">
        <f t="shared" si="33"/>
        <v/>
      </c>
      <c r="G246" s="43" t="str">
        <f t="shared" si="34"/>
        <v>X</v>
      </c>
      <c r="H246" s="43" t="str">
        <f t="shared" si="35"/>
        <v/>
      </c>
      <c r="I246" s="43" t="str">
        <f t="shared" si="36"/>
        <v/>
      </c>
      <c r="J246" s="43" t="s">
        <v>1057</v>
      </c>
      <c r="K246" s="296"/>
    </row>
    <row r="247" spans="1:11" s="5" customFormat="1" ht="23.45" customHeight="1" x14ac:dyDescent="0.25">
      <c r="A247" s="33">
        <v>240</v>
      </c>
      <c r="B247" s="297" t="s">
        <v>952</v>
      </c>
      <c r="C247" s="53">
        <v>11100111411</v>
      </c>
      <c r="D247" s="41" t="str">
        <f>IFERROR((VLOOKUP($C247,'Mẫu 4A'!$D$10:$L$400,9,0)),0)</f>
        <v>Tốt</v>
      </c>
      <c r="E247" s="41" t="s">
        <v>680</v>
      </c>
      <c r="F247" s="267" t="str">
        <f t="shared" si="33"/>
        <v/>
      </c>
      <c r="G247" s="43" t="str">
        <f t="shared" si="34"/>
        <v>X</v>
      </c>
      <c r="H247" s="43" t="str">
        <f t="shared" si="35"/>
        <v/>
      </c>
      <c r="I247" s="43" t="str">
        <f t="shared" si="36"/>
        <v/>
      </c>
      <c r="J247" s="43" t="s">
        <v>1057</v>
      </c>
      <c r="K247" s="296"/>
    </row>
    <row r="248" spans="1:11" s="5" customFormat="1" ht="23.45" customHeight="1" x14ac:dyDescent="0.25">
      <c r="A248" s="33">
        <v>241</v>
      </c>
      <c r="B248" s="297" t="s">
        <v>953</v>
      </c>
      <c r="C248" s="53">
        <v>40900000624</v>
      </c>
      <c r="D248" s="41" t="str">
        <f>IFERROR((VLOOKUP($C248,'Mẫu 4A'!$D$10:$L$400,9,0)),0)</f>
        <v>Xuất sắc</v>
      </c>
      <c r="E248" s="41" t="s">
        <v>680</v>
      </c>
      <c r="F248" s="267" t="str">
        <f t="shared" si="33"/>
        <v>X</v>
      </c>
      <c r="G248" s="43" t="str">
        <f t="shared" si="34"/>
        <v/>
      </c>
      <c r="H248" s="43" t="str">
        <f t="shared" si="35"/>
        <v/>
      </c>
      <c r="I248" s="43" t="str">
        <f t="shared" si="36"/>
        <v/>
      </c>
      <c r="J248" s="43" t="s">
        <v>1057</v>
      </c>
      <c r="K248" s="296"/>
    </row>
    <row r="249" spans="1:11" s="5" customFormat="1" ht="33" customHeight="1" x14ac:dyDescent="0.25">
      <c r="A249" s="33">
        <v>242</v>
      </c>
      <c r="B249" s="297" t="s">
        <v>954</v>
      </c>
      <c r="C249" s="182">
        <v>50800000001</v>
      </c>
      <c r="D249" s="41" t="str">
        <f>IFERROR((VLOOKUP($C249,'Mẫu 4A'!$D$10:$L$400,9,0)),0)</f>
        <v>Xuất sắc</v>
      </c>
      <c r="E249" s="41" t="s">
        <v>701</v>
      </c>
      <c r="F249" s="267" t="str">
        <f t="shared" si="33"/>
        <v>X</v>
      </c>
      <c r="G249" s="43" t="str">
        <f t="shared" si="34"/>
        <v/>
      </c>
      <c r="H249" s="43" t="str">
        <f t="shared" si="35"/>
        <v/>
      </c>
      <c r="I249" s="43" t="str">
        <f t="shared" si="36"/>
        <v/>
      </c>
      <c r="J249" s="43" t="s">
        <v>1057</v>
      </c>
      <c r="K249" s="296" t="s">
        <v>648</v>
      </c>
    </row>
    <row r="250" spans="1:11" s="107" customFormat="1" ht="38.25" customHeight="1" x14ac:dyDescent="0.25">
      <c r="A250" s="33">
        <v>243</v>
      </c>
      <c r="B250" s="297" t="s">
        <v>955</v>
      </c>
      <c r="C250" s="223">
        <v>60200000588</v>
      </c>
      <c r="D250" s="41" t="str">
        <f>IFERROR((VLOOKUP($C250,'Mẫu 4A'!$D$10:$L$400,9,0)),0)</f>
        <v>Tốt</v>
      </c>
      <c r="E250" s="41" t="s">
        <v>680</v>
      </c>
      <c r="F250" s="267" t="str">
        <f t="shared" si="33"/>
        <v/>
      </c>
      <c r="G250" s="43" t="str">
        <f t="shared" si="34"/>
        <v>X</v>
      </c>
      <c r="H250" s="43" t="str">
        <f t="shared" si="35"/>
        <v/>
      </c>
      <c r="I250" s="43" t="str">
        <f t="shared" si="36"/>
        <v/>
      </c>
      <c r="J250" s="43" t="s">
        <v>1057</v>
      </c>
      <c r="K250" s="296" t="s">
        <v>435</v>
      </c>
    </row>
    <row r="251" spans="1:11" s="5" customFormat="1" ht="25.5" customHeight="1" x14ac:dyDescent="0.25">
      <c r="A251" s="33">
        <v>244</v>
      </c>
      <c r="B251" s="297" t="s">
        <v>956</v>
      </c>
      <c r="C251" s="182">
        <v>60300000100</v>
      </c>
      <c r="D251" s="41" t="str">
        <f>IFERROR((VLOOKUP($C251,'Mẫu 4A'!$D$10:$L$400,9,0)),0)</f>
        <v>Xuất sắc</v>
      </c>
      <c r="E251" s="41" t="s">
        <v>680</v>
      </c>
      <c r="F251" s="267" t="str">
        <f t="shared" si="33"/>
        <v>X</v>
      </c>
      <c r="G251" s="43" t="str">
        <f t="shared" si="34"/>
        <v/>
      </c>
      <c r="H251" s="43" t="str">
        <f t="shared" si="35"/>
        <v/>
      </c>
      <c r="I251" s="43" t="str">
        <f t="shared" si="36"/>
        <v/>
      </c>
      <c r="J251" s="43" t="s">
        <v>1057</v>
      </c>
      <c r="K251" s="296"/>
    </row>
    <row r="252" spans="1:11" s="5" customFormat="1" ht="29.25" customHeight="1" x14ac:dyDescent="0.25">
      <c r="A252" s="33">
        <v>245</v>
      </c>
      <c r="B252" s="297" t="s">
        <v>957</v>
      </c>
      <c r="C252" s="182">
        <v>60200000731</v>
      </c>
      <c r="D252" s="41" t="str">
        <f>IFERROR((VLOOKUP($C252,'Mẫu 4A'!$D$10:$L$400,9,0)),0)</f>
        <v>Tốt</v>
      </c>
      <c r="E252" s="41" t="s">
        <v>680</v>
      </c>
      <c r="F252" s="267" t="str">
        <f t="shared" si="33"/>
        <v/>
      </c>
      <c r="G252" s="43" t="str">
        <f t="shared" si="34"/>
        <v>X</v>
      </c>
      <c r="H252" s="43" t="str">
        <f t="shared" si="35"/>
        <v/>
      </c>
      <c r="I252" s="43" t="str">
        <f t="shared" si="36"/>
        <v/>
      </c>
      <c r="J252" s="43" t="s">
        <v>1057</v>
      </c>
      <c r="K252" s="296"/>
    </row>
    <row r="253" spans="1:11" s="5" customFormat="1" ht="27.2" customHeight="1" x14ac:dyDescent="0.25">
      <c r="A253" s="33">
        <v>246</v>
      </c>
      <c r="B253" s="297" t="s">
        <v>958</v>
      </c>
      <c r="C253" s="182">
        <v>71000000474</v>
      </c>
      <c r="D253" s="41" t="str">
        <f>IFERROR((VLOOKUP($C253,'Mẫu 4A'!$D$10:$L$400,9,0)),0)</f>
        <v>Tốt</v>
      </c>
      <c r="E253" s="41" t="s">
        <v>680</v>
      </c>
      <c r="F253" s="267" t="str">
        <f t="shared" si="33"/>
        <v/>
      </c>
      <c r="G253" s="43" t="str">
        <f t="shared" si="34"/>
        <v>X</v>
      </c>
      <c r="H253" s="43" t="str">
        <f t="shared" si="35"/>
        <v/>
      </c>
      <c r="I253" s="43" t="str">
        <f t="shared" si="36"/>
        <v/>
      </c>
      <c r="J253" s="43" t="s">
        <v>1057</v>
      </c>
      <c r="K253" s="296"/>
    </row>
    <row r="254" spans="1:11" s="5" customFormat="1" ht="26.25" customHeight="1" x14ac:dyDescent="0.25">
      <c r="A254" s="33">
        <v>247</v>
      </c>
      <c r="B254" s="297" t="s">
        <v>959</v>
      </c>
      <c r="C254" s="182">
        <v>60300000171</v>
      </c>
      <c r="D254" s="41" t="str">
        <f>IFERROR((VLOOKUP($C254,'Mẫu 4A'!$D$10:$L$400,9,0)),0)</f>
        <v>Tốt</v>
      </c>
      <c r="E254" s="41" t="s">
        <v>680</v>
      </c>
      <c r="F254" s="267" t="str">
        <f t="shared" si="33"/>
        <v/>
      </c>
      <c r="G254" s="43" t="str">
        <f t="shared" si="34"/>
        <v>X</v>
      </c>
      <c r="H254" s="43" t="str">
        <f t="shared" si="35"/>
        <v/>
      </c>
      <c r="I254" s="43" t="str">
        <f t="shared" si="36"/>
        <v/>
      </c>
      <c r="J254" s="43" t="s">
        <v>1057</v>
      </c>
      <c r="K254" s="296"/>
    </row>
    <row r="255" spans="1:11" s="5" customFormat="1" ht="30.75" customHeight="1" x14ac:dyDescent="0.25">
      <c r="A255" s="33">
        <v>248</v>
      </c>
      <c r="B255" s="297" t="s">
        <v>960</v>
      </c>
      <c r="C255" s="182">
        <v>51200000905</v>
      </c>
      <c r="D255" s="41" t="str">
        <f>IFERROR((VLOOKUP($C255,'Mẫu 4A'!$D$10:$L$400,9,0)),0)</f>
        <v>Tốt</v>
      </c>
      <c r="E255" s="41" t="s">
        <v>680</v>
      </c>
      <c r="F255" s="267" t="str">
        <f t="shared" si="33"/>
        <v/>
      </c>
      <c r="G255" s="43" t="str">
        <f t="shared" si="34"/>
        <v>X</v>
      </c>
      <c r="H255" s="43" t="str">
        <f t="shared" si="35"/>
        <v/>
      </c>
      <c r="I255" s="43" t="str">
        <f t="shared" si="36"/>
        <v/>
      </c>
      <c r="J255" s="43" t="s">
        <v>1057</v>
      </c>
      <c r="K255" s="296"/>
    </row>
    <row r="256" spans="1:11" s="5" customFormat="1" ht="32.25" customHeight="1" x14ac:dyDescent="0.25">
      <c r="A256" s="33">
        <v>249</v>
      </c>
      <c r="B256" s="297" t="s">
        <v>961</v>
      </c>
      <c r="C256" s="182">
        <v>60200000517</v>
      </c>
      <c r="D256" s="41" t="str">
        <f>IFERROR((VLOOKUP($C256,'Mẫu 4A'!$D$10:$L$400,9,0)),0)</f>
        <v>Xuất sắc</v>
      </c>
      <c r="E256" s="41" t="s">
        <v>680</v>
      </c>
      <c r="F256" s="267" t="str">
        <f t="shared" si="33"/>
        <v>X</v>
      </c>
      <c r="G256" s="43" t="str">
        <f t="shared" si="34"/>
        <v/>
      </c>
      <c r="H256" s="43" t="str">
        <f t="shared" si="35"/>
        <v/>
      </c>
      <c r="I256" s="43" t="str">
        <f t="shared" si="36"/>
        <v/>
      </c>
      <c r="J256" s="43" t="s">
        <v>1057</v>
      </c>
      <c r="K256" s="296"/>
    </row>
    <row r="257" spans="1:11" s="5" customFormat="1" ht="36" customHeight="1" x14ac:dyDescent="0.25">
      <c r="A257" s="33">
        <v>250</v>
      </c>
      <c r="B257" s="297" t="s">
        <v>962</v>
      </c>
      <c r="C257" s="182">
        <v>60200000637</v>
      </c>
      <c r="D257" s="41" t="str">
        <f>IFERROR((VLOOKUP($C257,'Mẫu 4A'!$D$10:$L$400,9,0)),0)</f>
        <v>Tốt</v>
      </c>
      <c r="E257" s="41" t="s">
        <v>680</v>
      </c>
      <c r="F257" s="267" t="str">
        <f t="shared" si="33"/>
        <v/>
      </c>
      <c r="G257" s="43" t="str">
        <f t="shared" si="34"/>
        <v>X</v>
      </c>
      <c r="H257" s="43" t="str">
        <f t="shared" si="35"/>
        <v/>
      </c>
      <c r="I257" s="43" t="str">
        <f t="shared" si="36"/>
        <v/>
      </c>
      <c r="J257" s="43" t="s">
        <v>1057</v>
      </c>
      <c r="K257" s="296"/>
    </row>
    <row r="258" spans="1:11" s="5" customFormat="1" ht="23.45" customHeight="1" x14ac:dyDescent="0.25">
      <c r="A258" s="33">
        <v>251</v>
      </c>
      <c r="B258" s="297" t="s">
        <v>963</v>
      </c>
      <c r="C258" s="223">
        <v>71000000507</v>
      </c>
      <c r="D258" s="41" t="str">
        <f>IFERROR((VLOOKUP($C258,'Mẫu 4A'!$D$10:$L$400,9,0)),0)</f>
        <v>Tốt</v>
      </c>
      <c r="E258" s="41" t="s">
        <v>680</v>
      </c>
      <c r="F258" s="267" t="str">
        <f t="shared" si="33"/>
        <v/>
      </c>
      <c r="G258" s="43" t="str">
        <f t="shared" si="34"/>
        <v>X</v>
      </c>
      <c r="H258" s="43" t="str">
        <f t="shared" si="35"/>
        <v/>
      </c>
      <c r="I258" s="43" t="str">
        <f t="shared" si="36"/>
        <v/>
      </c>
      <c r="J258" s="43" t="s">
        <v>1057</v>
      </c>
      <c r="K258" s="296"/>
    </row>
    <row r="259" spans="1:11" s="107" customFormat="1" ht="23.45" customHeight="1" x14ac:dyDescent="0.25">
      <c r="A259" s="33">
        <v>252</v>
      </c>
      <c r="B259" s="297" t="s">
        <v>964</v>
      </c>
      <c r="C259" s="223">
        <v>60300000115</v>
      </c>
      <c r="D259" s="41" t="str">
        <f>IFERROR((VLOOKUP($C259,'Mẫu 4A'!$D$10:$L$400,9,0)),0)</f>
        <v>Tốt</v>
      </c>
      <c r="E259" s="41" t="s">
        <v>680</v>
      </c>
      <c r="F259" s="267" t="str">
        <f t="shared" si="33"/>
        <v/>
      </c>
      <c r="G259" s="43" t="str">
        <f t="shared" si="34"/>
        <v>X</v>
      </c>
      <c r="H259" s="43" t="str">
        <f t="shared" si="35"/>
        <v/>
      </c>
      <c r="I259" s="43" t="str">
        <f t="shared" si="36"/>
        <v/>
      </c>
      <c r="J259" s="43" t="s">
        <v>1057</v>
      </c>
      <c r="K259" s="296"/>
    </row>
    <row r="260" spans="1:11" s="5" customFormat="1" ht="30.75" customHeight="1" x14ac:dyDescent="0.25">
      <c r="A260" s="33">
        <v>253</v>
      </c>
      <c r="B260" s="297" t="s">
        <v>965</v>
      </c>
      <c r="C260" s="223">
        <v>60300000125</v>
      </c>
      <c r="D260" s="41" t="str">
        <f>IFERROR((VLOOKUP($C260,'Mẫu 4A'!$D$10:$L$400,9,0)),0)</f>
        <v>Tốt</v>
      </c>
      <c r="E260" s="41" t="s">
        <v>680</v>
      </c>
      <c r="F260" s="267" t="str">
        <f t="shared" si="33"/>
        <v/>
      </c>
      <c r="G260" s="43" t="str">
        <f t="shared" si="34"/>
        <v>X</v>
      </c>
      <c r="H260" s="43" t="str">
        <f t="shared" si="35"/>
        <v/>
      </c>
      <c r="I260" s="43" t="str">
        <f t="shared" si="36"/>
        <v/>
      </c>
      <c r="J260" s="43" t="s">
        <v>1057</v>
      </c>
      <c r="K260" s="296" t="s">
        <v>334</v>
      </c>
    </row>
    <row r="261" spans="1:11" s="5" customFormat="1" ht="23.45" customHeight="1" x14ac:dyDescent="0.25">
      <c r="A261" s="33">
        <v>254</v>
      </c>
      <c r="B261" s="297" t="s">
        <v>966</v>
      </c>
      <c r="C261" s="137">
        <v>80600000693</v>
      </c>
      <c r="D261" s="41" t="str">
        <f>IFERROR((VLOOKUP($C261,'Mẫu 4A'!$D$10:$L$400,9,0)),0)</f>
        <v>Xuất sắc</v>
      </c>
      <c r="E261" s="43" t="s">
        <v>702</v>
      </c>
      <c r="F261" s="267" t="str">
        <f t="shared" si="33"/>
        <v>X</v>
      </c>
      <c r="G261" s="43" t="str">
        <f t="shared" si="34"/>
        <v/>
      </c>
      <c r="H261" s="43" t="str">
        <f t="shared" si="35"/>
        <v/>
      </c>
      <c r="I261" s="43" t="str">
        <f t="shared" si="36"/>
        <v/>
      </c>
      <c r="J261" s="43" t="s">
        <v>1057</v>
      </c>
      <c r="K261" s="296"/>
    </row>
    <row r="262" spans="1:11" s="99" customFormat="1" ht="25.5" customHeight="1" x14ac:dyDescent="0.25">
      <c r="A262" s="290" t="s">
        <v>705</v>
      </c>
      <c r="B262" s="310" t="s">
        <v>336</v>
      </c>
      <c r="C262" s="290"/>
      <c r="D262" s="293"/>
      <c r="E262" s="311"/>
      <c r="F262" s="312">
        <f>COUNTIF(F263:F272,"X")</f>
        <v>7</v>
      </c>
      <c r="G262" s="312">
        <f t="shared" ref="G262:I262" si="37">COUNTIF(G263:G272,"X")</f>
        <v>3</v>
      </c>
      <c r="H262" s="312">
        <f t="shared" si="37"/>
        <v>0</v>
      </c>
      <c r="I262" s="312">
        <f t="shared" si="37"/>
        <v>0</v>
      </c>
      <c r="J262" s="43"/>
      <c r="K262" s="307"/>
    </row>
    <row r="263" spans="1:11" s="151" customFormat="1" ht="37.700000000000003" customHeight="1" x14ac:dyDescent="0.25">
      <c r="A263" s="117">
        <v>1</v>
      </c>
      <c r="B263" s="297" t="s">
        <v>967</v>
      </c>
      <c r="C263" s="149">
        <v>81200000317</v>
      </c>
      <c r="D263" s="41" t="str">
        <f>IFERROR((VLOOKUP($C263,'Mẫu 4A'!$D$10:$L$400,9,0)),0)</f>
        <v>Xuất sắc</v>
      </c>
      <c r="E263" s="41" t="s">
        <v>680</v>
      </c>
      <c r="F263" s="267" t="str">
        <f t="shared" ref="F263:F272" si="38">IF($D263="Xuất sắc","X","")</f>
        <v>X</v>
      </c>
      <c r="G263" s="43" t="str">
        <f t="shared" ref="G263:G272" si="39">IF($D263="Tốt","X","")</f>
        <v/>
      </c>
      <c r="H263" s="43" t="str">
        <f t="shared" ref="H263:H272" si="40">IF($D263="Hoàn thành","X","")</f>
        <v/>
      </c>
      <c r="I263" s="43" t="str">
        <f t="shared" ref="I263:I272" si="41">IF($D263="Không hoàn thành","X","")</f>
        <v/>
      </c>
      <c r="J263" s="43" t="s">
        <v>1057</v>
      </c>
      <c r="K263" s="296"/>
    </row>
    <row r="264" spans="1:11" s="99" customFormat="1" ht="23.45" customHeight="1" x14ac:dyDescent="0.25">
      <c r="A264" s="75">
        <v>2</v>
      </c>
      <c r="B264" s="297" t="s">
        <v>968</v>
      </c>
      <c r="C264" s="53">
        <v>81000000911</v>
      </c>
      <c r="D264" s="41" t="str">
        <f>IFERROR((VLOOKUP($C264,'Mẫu 4A'!$D$10:$L$400,9,0)),0)</f>
        <v>Xuất sắc</v>
      </c>
      <c r="E264" s="41" t="s">
        <v>696</v>
      </c>
      <c r="F264" s="267" t="str">
        <f t="shared" si="38"/>
        <v>X</v>
      </c>
      <c r="G264" s="43" t="str">
        <f t="shared" si="39"/>
        <v/>
      </c>
      <c r="H264" s="43" t="str">
        <f t="shared" si="40"/>
        <v/>
      </c>
      <c r="I264" s="43" t="str">
        <f t="shared" si="41"/>
        <v/>
      </c>
      <c r="J264" s="43" t="s">
        <v>1057</v>
      </c>
      <c r="K264" s="296"/>
    </row>
    <row r="265" spans="1:11" s="99" customFormat="1" ht="23.45" customHeight="1" x14ac:dyDescent="0.25">
      <c r="A265" s="117">
        <v>3</v>
      </c>
      <c r="B265" s="297" t="s">
        <v>969</v>
      </c>
      <c r="C265" s="53">
        <v>90400000059</v>
      </c>
      <c r="D265" s="41" t="str">
        <f>IFERROR((VLOOKUP($C265,'Mẫu 4A'!$D$10:$L$400,9,0)),0)</f>
        <v>Xuất sắc</v>
      </c>
      <c r="E265" s="41" t="s">
        <v>680</v>
      </c>
      <c r="F265" s="267" t="str">
        <f t="shared" si="38"/>
        <v>X</v>
      </c>
      <c r="G265" s="43" t="str">
        <f t="shared" si="39"/>
        <v/>
      </c>
      <c r="H265" s="43" t="str">
        <f t="shared" si="40"/>
        <v/>
      </c>
      <c r="I265" s="43" t="str">
        <f t="shared" si="41"/>
        <v/>
      </c>
      <c r="J265" s="43" t="s">
        <v>1057</v>
      </c>
      <c r="K265" s="296"/>
    </row>
    <row r="266" spans="1:11" s="209" customFormat="1" ht="23.45" customHeight="1" x14ac:dyDescent="0.25">
      <c r="A266" s="75">
        <v>4</v>
      </c>
      <c r="B266" s="297" t="s">
        <v>970</v>
      </c>
      <c r="C266" s="53">
        <v>90100000741</v>
      </c>
      <c r="D266" s="41" t="str">
        <f>IFERROR((VLOOKUP($C266,'Mẫu 4A'!$D$10:$L$400,9,0)),0)</f>
        <v>Xuất sắc</v>
      </c>
      <c r="E266" s="41" t="s">
        <v>697</v>
      </c>
      <c r="F266" s="267" t="str">
        <f t="shared" si="38"/>
        <v>X</v>
      </c>
      <c r="G266" s="43" t="str">
        <f t="shared" si="39"/>
        <v/>
      </c>
      <c r="H266" s="43" t="str">
        <f t="shared" si="40"/>
        <v/>
      </c>
      <c r="I266" s="43" t="str">
        <f t="shared" si="41"/>
        <v/>
      </c>
      <c r="J266" s="43" t="s">
        <v>1057</v>
      </c>
      <c r="K266" s="296"/>
    </row>
    <row r="267" spans="1:11" s="99" customFormat="1" ht="37.700000000000003" customHeight="1" x14ac:dyDescent="0.25">
      <c r="A267" s="117">
        <v>5</v>
      </c>
      <c r="B267" s="297" t="s">
        <v>971</v>
      </c>
      <c r="C267" s="81">
        <v>81000001014</v>
      </c>
      <c r="D267" s="41" t="str">
        <f>IFERROR((VLOOKUP($C267,'Mẫu 4A'!$D$10:$L$400,9,0)),0)</f>
        <v>Xuất sắc</v>
      </c>
      <c r="E267" s="41" t="s">
        <v>698</v>
      </c>
      <c r="F267" s="267" t="str">
        <f t="shared" si="38"/>
        <v>X</v>
      </c>
      <c r="G267" s="43" t="str">
        <f t="shared" si="39"/>
        <v/>
      </c>
      <c r="H267" s="43" t="str">
        <f t="shared" si="40"/>
        <v/>
      </c>
      <c r="I267" s="43" t="str">
        <f t="shared" si="41"/>
        <v/>
      </c>
      <c r="J267" s="43" t="s">
        <v>1057</v>
      </c>
      <c r="K267" s="296"/>
    </row>
    <row r="268" spans="1:11" s="99" customFormat="1" ht="57.75" customHeight="1" x14ac:dyDescent="0.25">
      <c r="A268" s="75">
        <v>6</v>
      </c>
      <c r="B268" s="297" t="s">
        <v>972</v>
      </c>
      <c r="C268" s="81">
        <v>81000000903</v>
      </c>
      <c r="D268" s="41" t="str">
        <f>IFERROR((VLOOKUP($C268,'Mẫu 4A'!$D$10:$L$400,9,0)),0)</f>
        <v>Xuất sắc</v>
      </c>
      <c r="E268" s="41" t="s">
        <v>680</v>
      </c>
      <c r="F268" s="267" t="str">
        <f t="shared" si="38"/>
        <v>X</v>
      </c>
      <c r="G268" s="43" t="str">
        <f t="shared" si="39"/>
        <v/>
      </c>
      <c r="H268" s="43" t="str">
        <f t="shared" si="40"/>
        <v/>
      </c>
      <c r="I268" s="43" t="str">
        <f t="shared" si="41"/>
        <v/>
      </c>
      <c r="J268" s="43" t="s">
        <v>1057</v>
      </c>
      <c r="K268" s="296"/>
    </row>
    <row r="269" spans="1:11" s="99" customFormat="1" ht="39" customHeight="1" x14ac:dyDescent="0.25">
      <c r="A269" s="117">
        <v>7</v>
      </c>
      <c r="B269" s="297" t="s">
        <v>973</v>
      </c>
      <c r="C269" s="81">
        <v>90100000730</v>
      </c>
      <c r="D269" s="41" t="str">
        <f>IFERROR((VLOOKUP($C269,'Mẫu 4A'!$D$10:$L$400,9,0)),0)</f>
        <v>Xuất sắc</v>
      </c>
      <c r="E269" s="41" t="s">
        <v>680</v>
      </c>
      <c r="F269" s="267" t="str">
        <f t="shared" si="38"/>
        <v>X</v>
      </c>
      <c r="G269" s="43" t="str">
        <f t="shared" si="39"/>
        <v/>
      </c>
      <c r="H269" s="43" t="str">
        <f t="shared" si="40"/>
        <v/>
      </c>
      <c r="I269" s="43" t="str">
        <f t="shared" si="41"/>
        <v/>
      </c>
      <c r="J269" s="43" t="s">
        <v>1057</v>
      </c>
      <c r="K269" s="296"/>
    </row>
    <row r="270" spans="1:11" s="5" customFormat="1" ht="23.45" customHeight="1" x14ac:dyDescent="0.25">
      <c r="A270" s="75">
        <v>8</v>
      </c>
      <c r="B270" s="297" t="s">
        <v>974</v>
      </c>
      <c r="C270" s="53">
        <v>81000000908</v>
      </c>
      <c r="D270" s="41" t="str">
        <f>IFERROR((VLOOKUP($C270,'Mẫu 4A'!$D$10:$L$400,9,0)),0)</f>
        <v>Tốt</v>
      </c>
      <c r="E270" s="41" t="s">
        <v>700</v>
      </c>
      <c r="F270" s="267" t="str">
        <f t="shared" si="38"/>
        <v/>
      </c>
      <c r="G270" s="43" t="str">
        <f t="shared" si="39"/>
        <v>X</v>
      </c>
      <c r="H270" s="43" t="str">
        <f t="shared" si="40"/>
        <v/>
      </c>
      <c r="I270" s="43" t="str">
        <f t="shared" si="41"/>
        <v/>
      </c>
      <c r="J270" s="43" t="s">
        <v>1057</v>
      </c>
      <c r="K270" s="296"/>
    </row>
    <row r="271" spans="1:11" s="99" customFormat="1" ht="23.45" customHeight="1" x14ac:dyDescent="0.25">
      <c r="A271" s="117">
        <v>9</v>
      </c>
      <c r="B271" s="297" t="s">
        <v>975</v>
      </c>
      <c r="C271" s="182">
        <v>81000000906</v>
      </c>
      <c r="D271" s="41" t="str">
        <f>IFERROR((VLOOKUP($C271,'Mẫu 4A'!$D$10:$L$400,9,0)),0)</f>
        <v>Tốt</v>
      </c>
      <c r="E271" s="41" t="s">
        <v>701</v>
      </c>
      <c r="F271" s="267" t="str">
        <f t="shared" si="38"/>
        <v/>
      </c>
      <c r="G271" s="43" t="str">
        <f t="shared" si="39"/>
        <v>X</v>
      </c>
      <c r="H271" s="43" t="str">
        <f t="shared" si="40"/>
        <v/>
      </c>
      <c r="I271" s="43" t="str">
        <f t="shared" si="41"/>
        <v/>
      </c>
      <c r="J271" s="43" t="s">
        <v>1057</v>
      </c>
      <c r="K271" s="296"/>
    </row>
    <row r="272" spans="1:11" s="99" customFormat="1" ht="23.45" customHeight="1" x14ac:dyDescent="0.25">
      <c r="A272" s="75">
        <v>10</v>
      </c>
      <c r="B272" s="297" t="s">
        <v>976</v>
      </c>
      <c r="C272" s="224">
        <v>90400000056</v>
      </c>
      <c r="D272" s="41" t="str">
        <f>IFERROR((VLOOKUP($C272,'Mẫu 4A'!$D$10:$L$400,9,0)),0)</f>
        <v>Tốt</v>
      </c>
      <c r="E272" s="43" t="s">
        <v>702</v>
      </c>
      <c r="F272" s="267" t="str">
        <f t="shared" si="38"/>
        <v/>
      </c>
      <c r="G272" s="43" t="str">
        <f t="shared" si="39"/>
        <v>X</v>
      </c>
      <c r="H272" s="43" t="str">
        <f t="shared" si="40"/>
        <v/>
      </c>
      <c r="I272" s="43" t="str">
        <f t="shared" si="41"/>
        <v/>
      </c>
      <c r="J272" s="43" t="s">
        <v>1057</v>
      </c>
      <c r="K272" s="296"/>
    </row>
    <row r="273" spans="1:11" s="5" customFormat="1" ht="25.5" customHeight="1" x14ac:dyDescent="0.25">
      <c r="A273" s="290" t="s">
        <v>706</v>
      </c>
      <c r="B273" s="310" t="s">
        <v>84</v>
      </c>
      <c r="C273" s="290"/>
      <c r="D273" s="293"/>
      <c r="E273" s="313"/>
      <c r="F273" s="312">
        <f>COUNTIF(F274:F279,"X")</f>
        <v>4</v>
      </c>
      <c r="G273" s="312">
        <f t="shared" ref="G273:I273" si="42">COUNTIF(G274:G279,"X")</f>
        <v>2</v>
      </c>
      <c r="H273" s="312">
        <f t="shared" si="42"/>
        <v>0</v>
      </c>
      <c r="I273" s="312">
        <f t="shared" si="42"/>
        <v>0</v>
      </c>
      <c r="J273" s="43"/>
      <c r="K273" s="307"/>
    </row>
    <row r="274" spans="1:11" s="55" customFormat="1" ht="25.5" customHeight="1" x14ac:dyDescent="0.25">
      <c r="A274" s="51">
        <v>1</v>
      </c>
      <c r="B274" s="297" t="s">
        <v>977</v>
      </c>
      <c r="C274" s="52">
        <v>11100000803</v>
      </c>
      <c r="D274" s="41" t="str">
        <f>IFERROR((VLOOKUP($C274,'Mẫu 4A'!$D$10:$L$400,9,0)),0)</f>
        <v>Xuất sắc</v>
      </c>
      <c r="E274" s="268" t="s">
        <v>679</v>
      </c>
      <c r="F274" s="267" t="str">
        <f t="shared" ref="F274:F279" si="43">IF($D274="Xuất sắc","X","")</f>
        <v>X</v>
      </c>
      <c r="G274" s="43" t="str">
        <f t="shared" ref="G274:G279" si="44">IF($D274="Tốt","X","")</f>
        <v/>
      </c>
      <c r="H274" s="43" t="str">
        <f t="shared" ref="H274:H279" si="45">IF($D274="Hoàn thành","X","")</f>
        <v/>
      </c>
      <c r="I274" s="43" t="str">
        <f t="shared" ref="I274:I279" si="46">IF($D274="Không hoàn thành","X","")</f>
        <v/>
      </c>
      <c r="J274" s="43" t="s">
        <v>1057</v>
      </c>
      <c r="K274" s="296"/>
    </row>
    <row r="275" spans="1:11" s="55" customFormat="1" ht="25.5" customHeight="1" x14ac:dyDescent="0.25">
      <c r="A275" s="51">
        <v>2</v>
      </c>
      <c r="B275" s="297" t="s">
        <v>978</v>
      </c>
      <c r="C275" s="52" t="s">
        <v>89</v>
      </c>
      <c r="D275" s="41" t="str">
        <f>IFERROR((VLOOKUP($C275,'Mẫu 4A'!$D$10:$L$400,9,0)),0)</f>
        <v>Xuất sắc</v>
      </c>
      <c r="E275" s="258" t="s">
        <v>680</v>
      </c>
      <c r="F275" s="267" t="str">
        <f t="shared" si="43"/>
        <v>X</v>
      </c>
      <c r="G275" s="43" t="str">
        <f t="shared" si="44"/>
        <v/>
      </c>
      <c r="H275" s="43" t="str">
        <f t="shared" si="45"/>
        <v/>
      </c>
      <c r="I275" s="43" t="str">
        <f t="shared" si="46"/>
        <v/>
      </c>
      <c r="J275" s="43" t="s">
        <v>1057</v>
      </c>
      <c r="K275" s="296"/>
    </row>
    <row r="276" spans="1:11" s="55" customFormat="1" ht="25.5" customHeight="1" x14ac:dyDescent="0.25">
      <c r="A276" s="51">
        <v>3</v>
      </c>
      <c r="B276" s="297" t="s">
        <v>979</v>
      </c>
      <c r="C276" s="52" t="s">
        <v>92</v>
      </c>
      <c r="D276" s="41" t="str">
        <f>IFERROR((VLOOKUP($C276,'Mẫu 4A'!$D$10:$L$400,9,0)),0)</f>
        <v>Xuất sắc</v>
      </c>
      <c r="E276" s="258" t="s">
        <v>680</v>
      </c>
      <c r="F276" s="267" t="str">
        <f t="shared" si="43"/>
        <v>X</v>
      </c>
      <c r="G276" s="43" t="str">
        <f t="shared" si="44"/>
        <v/>
      </c>
      <c r="H276" s="43" t="str">
        <f t="shared" si="45"/>
        <v/>
      </c>
      <c r="I276" s="43" t="str">
        <f t="shared" si="46"/>
        <v/>
      </c>
      <c r="J276" s="43" t="s">
        <v>1057</v>
      </c>
      <c r="K276" s="296"/>
    </row>
    <row r="277" spans="1:11" s="83" customFormat="1" ht="24.75" customHeight="1" x14ac:dyDescent="0.25">
      <c r="A277" s="51">
        <v>4</v>
      </c>
      <c r="B277" s="297" t="s">
        <v>980</v>
      </c>
      <c r="C277" s="81" t="s">
        <v>160</v>
      </c>
      <c r="D277" s="41" t="str">
        <f>IFERROR((VLOOKUP($C277,'Mẫu 4A'!$D$10:$L$400,9,0)),0)</f>
        <v>Tốt</v>
      </c>
      <c r="E277" s="258" t="s">
        <v>681</v>
      </c>
      <c r="F277" s="267" t="str">
        <f t="shared" si="43"/>
        <v/>
      </c>
      <c r="G277" s="43" t="str">
        <f t="shared" si="44"/>
        <v>X</v>
      </c>
      <c r="H277" s="43" t="str">
        <f t="shared" si="45"/>
        <v/>
      </c>
      <c r="I277" s="43" t="str">
        <f t="shared" si="46"/>
        <v/>
      </c>
      <c r="J277" s="43" t="s">
        <v>1057</v>
      </c>
      <c r="K277" s="296"/>
    </row>
    <row r="278" spans="1:11" s="83" customFormat="1" ht="24.75" customHeight="1" x14ac:dyDescent="0.25">
      <c r="A278" s="51">
        <v>5</v>
      </c>
      <c r="B278" s="297" t="s">
        <v>981</v>
      </c>
      <c r="C278" s="81" t="s">
        <v>163</v>
      </c>
      <c r="D278" s="41" t="str">
        <f>IFERROR((VLOOKUP($C278,'Mẫu 4A'!$D$10:$L$400,9,0)),0)</f>
        <v>Xuất sắc</v>
      </c>
      <c r="E278" s="45" t="s">
        <v>680</v>
      </c>
      <c r="F278" s="267" t="str">
        <f t="shared" si="43"/>
        <v>X</v>
      </c>
      <c r="G278" s="43" t="str">
        <f t="shared" si="44"/>
        <v/>
      </c>
      <c r="H278" s="43" t="str">
        <f t="shared" si="45"/>
        <v/>
      </c>
      <c r="I278" s="43" t="str">
        <f t="shared" si="46"/>
        <v/>
      </c>
      <c r="J278" s="43" t="s">
        <v>1057</v>
      </c>
      <c r="K278" s="296"/>
    </row>
    <row r="279" spans="1:11" s="107" customFormat="1" ht="33" customHeight="1" x14ac:dyDescent="0.25">
      <c r="A279" s="51">
        <v>6</v>
      </c>
      <c r="B279" s="297" t="s">
        <v>982</v>
      </c>
      <c r="C279" s="53">
        <v>11100083298</v>
      </c>
      <c r="D279" s="41" t="str">
        <f>IFERROR((VLOOKUP($C279,'Mẫu 4A'!$D$10:$L$400,9,0)),0)</f>
        <v>Tốt</v>
      </c>
      <c r="E279" s="269" t="s">
        <v>692</v>
      </c>
      <c r="F279" s="267" t="str">
        <f t="shared" si="43"/>
        <v/>
      </c>
      <c r="G279" s="43" t="str">
        <f t="shared" si="44"/>
        <v>X</v>
      </c>
      <c r="H279" s="43" t="str">
        <f t="shared" si="45"/>
        <v/>
      </c>
      <c r="I279" s="43" t="str">
        <f t="shared" si="46"/>
        <v/>
      </c>
      <c r="J279" s="43" t="s">
        <v>1057</v>
      </c>
      <c r="K279" s="296"/>
    </row>
    <row r="280" spans="1:11" s="5" customFormat="1" ht="25.5" customHeight="1" x14ac:dyDescent="0.25">
      <c r="A280" s="290" t="s">
        <v>707</v>
      </c>
      <c r="B280" s="310" t="s">
        <v>1037</v>
      </c>
      <c r="C280" s="290"/>
      <c r="D280" s="293"/>
      <c r="E280" s="311"/>
      <c r="F280" s="312">
        <f>COUNTIF(F281:F289,"X")</f>
        <v>3</v>
      </c>
      <c r="G280" s="312">
        <f t="shared" ref="G280:I280" si="47">COUNTIF(G281:G289,"X")</f>
        <v>6</v>
      </c>
      <c r="H280" s="312">
        <f t="shared" si="47"/>
        <v>0</v>
      </c>
      <c r="I280" s="312">
        <f t="shared" si="47"/>
        <v>0</v>
      </c>
      <c r="J280" s="43" t="s">
        <v>1057</v>
      </c>
      <c r="K280" s="307"/>
    </row>
    <row r="281" spans="1:11" s="55" customFormat="1" ht="25.5" customHeight="1" x14ac:dyDescent="0.25">
      <c r="A281" s="51">
        <v>1</v>
      </c>
      <c r="B281" s="297" t="s">
        <v>983</v>
      </c>
      <c r="C281" s="52" t="s">
        <v>97</v>
      </c>
      <c r="D281" s="41" t="str">
        <f>IFERROR((VLOOKUP($C281,'Mẫu 4A'!$D$10:$L$400,9,0)),0)</f>
        <v>Xuất sắc</v>
      </c>
      <c r="E281" s="268" t="s">
        <v>679</v>
      </c>
      <c r="F281" s="267" t="str">
        <f t="shared" ref="F281:F289" si="48">IF($D281="Xuất sắc","X","")</f>
        <v>X</v>
      </c>
      <c r="G281" s="43" t="str">
        <f t="shared" ref="G281:G289" si="49">IF($D281="Tốt","X","")</f>
        <v/>
      </c>
      <c r="H281" s="43" t="str">
        <f t="shared" ref="H281:H289" si="50">IF($D281="Hoàn thành","X","")</f>
        <v/>
      </c>
      <c r="I281" s="43" t="str">
        <f t="shared" ref="I281:I289" si="51">IF($D281="Không hoàn thành","X","")</f>
        <v/>
      </c>
      <c r="J281" s="43" t="s">
        <v>1057</v>
      </c>
      <c r="K281" s="296"/>
    </row>
    <row r="282" spans="1:11" s="55" customFormat="1" ht="25.5" customHeight="1" x14ac:dyDescent="0.25">
      <c r="A282" s="51">
        <v>2</v>
      </c>
      <c r="B282" s="297" t="s">
        <v>984</v>
      </c>
      <c r="C282" s="52" t="s">
        <v>100</v>
      </c>
      <c r="D282" s="41" t="str">
        <f>IFERROR((VLOOKUP($C282,'Mẫu 4A'!$D$10:$L$400,9,0)),0)</f>
        <v>Xuất sắc</v>
      </c>
      <c r="E282" s="258" t="s">
        <v>680</v>
      </c>
      <c r="F282" s="267" t="str">
        <f t="shared" si="48"/>
        <v>X</v>
      </c>
      <c r="G282" s="43" t="str">
        <f t="shared" si="49"/>
        <v/>
      </c>
      <c r="H282" s="43" t="str">
        <f t="shared" si="50"/>
        <v/>
      </c>
      <c r="I282" s="43" t="str">
        <f t="shared" si="51"/>
        <v/>
      </c>
      <c r="J282" s="43" t="s">
        <v>1057</v>
      </c>
      <c r="K282" s="296"/>
    </row>
    <row r="283" spans="1:11" s="55" customFormat="1" ht="25.5" customHeight="1" x14ac:dyDescent="0.25">
      <c r="A283" s="51">
        <v>3</v>
      </c>
      <c r="B283" s="297" t="s">
        <v>985</v>
      </c>
      <c r="C283" s="52" t="s">
        <v>103</v>
      </c>
      <c r="D283" s="41" t="str">
        <f>IFERROR((VLOOKUP($C283,'Mẫu 4A'!$D$10:$L$400,9,0)),0)</f>
        <v>Xuất sắc</v>
      </c>
      <c r="E283" s="258" t="s">
        <v>680</v>
      </c>
      <c r="F283" s="267" t="str">
        <f t="shared" si="48"/>
        <v>X</v>
      </c>
      <c r="G283" s="43" t="str">
        <f t="shared" si="49"/>
        <v/>
      </c>
      <c r="H283" s="43" t="str">
        <f t="shared" si="50"/>
        <v/>
      </c>
      <c r="I283" s="43" t="str">
        <f t="shared" si="51"/>
        <v/>
      </c>
      <c r="J283" s="43" t="s">
        <v>1057</v>
      </c>
      <c r="K283" s="296"/>
    </row>
    <row r="284" spans="1:11" s="55" customFormat="1" ht="36" customHeight="1" x14ac:dyDescent="0.25">
      <c r="A284" s="51">
        <v>4</v>
      </c>
      <c r="B284" s="297" t="s">
        <v>986</v>
      </c>
      <c r="C284" s="52" t="s">
        <v>106</v>
      </c>
      <c r="D284" s="41" t="str">
        <f>IFERROR((VLOOKUP($C284,'Mẫu 4A'!$D$10:$L$400,9,0)),0)</f>
        <v>Tốt</v>
      </c>
      <c r="E284" s="258" t="s">
        <v>680</v>
      </c>
      <c r="F284" s="267" t="str">
        <f t="shared" si="48"/>
        <v/>
      </c>
      <c r="G284" s="43" t="str">
        <f t="shared" si="49"/>
        <v>X</v>
      </c>
      <c r="H284" s="43" t="str">
        <f t="shared" si="50"/>
        <v/>
      </c>
      <c r="I284" s="43" t="str">
        <f t="shared" si="51"/>
        <v/>
      </c>
      <c r="J284" s="43" t="s">
        <v>1057</v>
      </c>
      <c r="K284" s="296"/>
    </row>
    <row r="285" spans="1:11" s="5" customFormat="1" ht="23.45" customHeight="1" x14ac:dyDescent="0.25">
      <c r="A285" s="51">
        <v>5</v>
      </c>
      <c r="B285" s="297" t="s">
        <v>987</v>
      </c>
      <c r="C285" s="122">
        <v>11100083290</v>
      </c>
      <c r="D285" s="41" t="str">
        <f>IFERROR((VLOOKUP($C285,'Mẫu 4A'!$D$10:$L$400,9,0)),0)</f>
        <v>Tốt</v>
      </c>
      <c r="E285" s="268" t="s">
        <v>684</v>
      </c>
      <c r="F285" s="267" t="str">
        <f t="shared" si="48"/>
        <v/>
      </c>
      <c r="G285" s="43" t="str">
        <f t="shared" si="49"/>
        <v>X</v>
      </c>
      <c r="H285" s="43" t="str">
        <f t="shared" si="50"/>
        <v/>
      </c>
      <c r="I285" s="43" t="str">
        <f t="shared" si="51"/>
        <v/>
      </c>
      <c r="J285" s="43" t="s">
        <v>1057</v>
      </c>
      <c r="K285" s="296"/>
    </row>
    <row r="286" spans="1:11" s="99" customFormat="1" ht="23.45" customHeight="1" x14ac:dyDescent="0.25">
      <c r="A286" s="51">
        <v>6</v>
      </c>
      <c r="B286" s="297" t="s">
        <v>988</v>
      </c>
      <c r="C286" s="53" t="s">
        <v>241</v>
      </c>
      <c r="D286" s="41" t="str">
        <f>IFERROR((VLOOKUP($C286,'Mẫu 4A'!$D$10:$L$400,9,0)),0)</f>
        <v>Tốt</v>
      </c>
      <c r="E286" s="45" t="s">
        <v>680</v>
      </c>
      <c r="F286" s="267" t="str">
        <f t="shared" si="48"/>
        <v/>
      </c>
      <c r="G286" s="43" t="str">
        <f t="shared" si="49"/>
        <v>X</v>
      </c>
      <c r="H286" s="43" t="str">
        <f t="shared" si="50"/>
        <v/>
      </c>
      <c r="I286" s="43" t="str">
        <f t="shared" si="51"/>
        <v/>
      </c>
      <c r="J286" s="43" t="s">
        <v>1057</v>
      </c>
      <c r="K286" s="296"/>
    </row>
    <row r="287" spans="1:11" s="99" customFormat="1" ht="23.45" customHeight="1" x14ac:dyDescent="0.25">
      <c r="A287" s="51">
        <v>7</v>
      </c>
      <c r="B287" s="297" t="s">
        <v>989</v>
      </c>
      <c r="C287" s="53" t="s">
        <v>245</v>
      </c>
      <c r="D287" s="41" t="str">
        <f>IFERROR((VLOOKUP($C287,'Mẫu 4A'!$D$10:$L$400,9,0)),0)</f>
        <v>Tốt</v>
      </c>
      <c r="E287" s="45" t="s">
        <v>680</v>
      </c>
      <c r="F287" s="267" t="str">
        <f t="shared" si="48"/>
        <v/>
      </c>
      <c r="G287" s="43" t="str">
        <f t="shared" si="49"/>
        <v>X</v>
      </c>
      <c r="H287" s="43" t="str">
        <f t="shared" si="50"/>
        <v/>
      </c>
      <c r="I287" s="43" t="str">
        <f t="shared" si="51"/>
        <v/>
      </c>
      <c r="J287" s="43" t="s">
        <v>1057</v>
      </c>
      <c r="K287" s="296"/>
    </row>
    <row r="288" spans="1:11" s="99" customFormat="1" ht="23.45" customHeight="1" x14ac:dyDescent="0.25">
      <c r="A288" s="51">
        <v>8</v>
      </c>
      <c r="B288" s="297" t="s">
        <v>990</v>
      </c>
      <c r="C288" s="53" t="s">
        <v>248</v>
      </c>
      <c r="D288" s="41" t="str">
        <f>IFERROR((VLOOKUP($C288,'Mẫu 4A'!$D$10:$L$400,9,0)),0)</f>
        <v>Tốt</v>
      </c>
      <c r="E288" s="45" t="s">
        <v>680</v>
      </c>
      <c r="F288" s="267" t="str">
        <f t="shared" si="48"/>
        <v/>
      </c>
      <c r="G288" s="43" t="str">
        <f t="shared" si="49"/>
        <v>X</v>
      </c>
      <c r="H288" s="43" t="str">
        <f t="shared" si="50"/>
        <v/>
      </c>
      <c r="I288" s="43" t="str">
        <f t="shared" si="51"/>
        <v/>
      </c>
      <c r="J288" s="43" t="s">
        <v>1057</v>
      </c>
      <c r="K288" s="296"/>
    </row>
    <row r="289" spans="1:11" s="99" customFormat="1" ht="23.45" customHeight="1" x14ac:dyDescent="0.25">
      <c r="A289" s="51">
        <v>9</v>
      </c>
      <c r="B289" s="297" t="s">
        <v>991</v>
      </c>
      <c r="C289" s="53" t="s">
        <v>251</v>
      </c>
      <c r="D289" s="41" t="str">
        <f>IFERROR((VLOOKUP($C289,'Mẫu 4A'!$D$10:$L$400,9,0)),0)</f>
        <v>Tốt</v>
      </c>
      <c r="E289" s="45" t="s">
        <v>680</v>
      </c>
      <c r="F289" s="267" t="str">
        <f t="shared" si="48"/>
        <v/>
      </c>
      <c r="G289" s="43" t="str">
        <f t="shared" si="49"/>
        <v>X</v>
      </c>
      <c r="H289" s="43" t="str">
        <f t="shared" si="50"/>
        <v/>
      </c>
      <c r="I289" s="43" t="str">
        <f t="shared" si="51"/>
        <v/>
      </c>
      <c r="J289" s="43" t="s">
        <v>1057</v>
      </c>
      <c r="K289" s="296"/>
    </row>
    <row r="290" spans="1:11" s="83" customFormat="1" ht="22.5" customHeight="1" x14ac:dyDescent="0.25">
      <c r="A290" s="314" t="s">
        <v>219</v>
      </c>
      <c r="B290" s="315" t="s">
        <v>108</v>
      </c>
      <c r="C290" s="316"/>
      <c r="D290" s="293"/>
      <c r="E290" s="311"/>
      <c r="F290" s="312">
        <f>SUM(COUNTIF(F291:F306,"X"),COUNTIF(F308:F331,"X"))</f>
        <v>11</v>
      </c>
      <c r="G290" s="312">
        <f t="shared" ref="G290:I290" si="52">SUM(COUNTIF(G291:G306,"X"),COUNTIF(G308:G331,"X"))</f>
        <v>29</v>
      </c>
      <c r="H290" s="312">
        <f t="shared" si="52"/>
        <v>0</v>
      </c>
      <c r="I290" s="312">
        <f t="shared" si="52"/>
        <v>0</v>
      </c>
      <c r="J290" s="43"/>
      <c r="K290" s="307"/>
    </row>
    <row r="291" spans="1:11" s="55" customFormat="1" ht="25.5" customHeight="1" x14ac:dyDescent="0.25">
      <c r="A291" s="51">
        <v>1</v>
      </c>
      <c r="B291" s="297" t="s">
        <v>992</v>
      </c>
      <c r="C291" s="52" t="s">
        <v>110</v>
      </c>
      <c r="D291" s="41" t="str">
        <f>IFERROR((VLOOKUP($C291,'Mẫu 4A'!$D$10:$L$400,9,0)),0)</f>
        <v>Tốt</v>
      </c>
      <c r="E291" s="268" t="s">
        <v>679</v>
      </c>
      <c r="F291" s="267" t="str">
        <f t="shared" ref="F291:F306" si="53">IF($D291="Xuất sắc","X","")</f>
        <v/>
      </c>
      <c r="G291" s="43" t="str">
        <f t="shared" ref="G291:G306" si="54">IF($D291="Tốt","X","")</f>
        <v>X</v>
      </c>
      <c r="H291" s="43" t="str">
        <f t="shared" ref="H291:H306" si="55">IF($D291="Hoàn thành","X","")</f>
        <v/>
      </c>
      <c r="I291" s="43" t="str">
        <f t="shared" ref="I291:I306" si="56">IF($D291="Không hoàn thành","X","")</f>
        <v/>
      </c>
      <c r="J291" s="43" t="s">
        <v>1057</v>
      </c>
      <c r="K291" s="296"/>
    </row>
    <row r="292" spans="1:11" s="55" customFormat="1" ht="25.5" customHeight="1" x14ac:dyDescent="0.25">
      <c r="A292" s="51">
        <v>2</v>
      </c>
      <c r="B292" s="297" t="s">
        <v>993</v>
      </c>
      <c r="C292" s="52" t="s">
        <v>113</v>
      </c>
      <c r="D292" s="41" t="str">
        <f>IFERROR((VLOOKUP($C292,'Mẫu 4A'!$D$10:$L$400,9,0)),0)</f>
        <v>Tốt</v>
      </c>
      <c r="E292" s="258" t="s">
        <v>680</v>
      </c>
      <c r="F292" s="267" t="str">
        <f t="shared" si="53"/>
        <v/>
      </c>
      <c r="G292" s="43" t="str">
        <f t="shared" si="54"/>
        <v>X</v>
      </c>
      <c r="H292" s="43" t="str">
        <f t="shared" si="55"/>
        <v/>
      </c>
      <c r="I292" s="43" t="str">
        <f t="shared" si="56"/>
        <v/>
      </c>
      <c r="J292" s="43" t="s">
        <v>1057</v>
      </c>
      <c r="K292" s="296"/>
    </row>
    <row r="293" spans="1:11" s="55" customFormat="1" ht="36" customHeight="1" x14ac:dyDescent="0.25">
      <c r="A293" s="51">
        <v>3</v>
      </c>
      <c r="B293" s="297" t="s">
        <v>994</v>
      </c>
      <c r="C293" s="52" t="s">
        <v>116</v>
      </c>
      <c r="D293" s="41" t="str">
        <f>IFERROR((VLOOKUP($C293,'Mẫu 4A'!$D$10:$L$400,9,0)),0)</f>
        <v>Tốt</v>
      </c>
      <c r="E293" s="258" t="s">
        <v>680</v>
      </c>
      <c r="F293" s="267" t="str">
        <f t="shared" si="53"/>
        <v/>
      </c>
      <c r="G293" s="43" t="str">
        <f t="shared" si="54"/>
        <v>X</v>
      </c>
      <c r="H293" s="43" t="str">
        <f t="shared" si="55"/>
        <v/>
      </c>
      <c r="I293" s="43" t="str">
        <f t="shared" si="56"/>
        <v/>
      </c>
      <c r="J293" s="43" t="s">
        <v>1057</v>
      </c>
      <c r="K293" s="296" t="s">
        <v>117</v>
      </c>
    </row>
    <row r="294" spans="1:11" s="55" customFormat="1" ht="25.5" customHeight="1" x14ac:dyDescent="0.25">
      <c r="A294" s="51">
        <v>4</v>
      </c>
      <c r="B294" s="297" t="s">
        <v>995</v>
      </c>
      <c r="C294" s="52" t="s">
        <v>120</v>
      </c>
      <c r="D294" s="41" t="str">
        <f>IFERROR((VLOOKUP($C294,'Mẫu 4A'!$D$10:$L$400,9,0)),0)</f>
        <v>Tốt</v>
      </c>
      <c r="E294" s="258" t="s">
        <v>680</v>
      </c>
      <c r="F294" s="267" t="str">
        <f t="shared" si="53"/>
        <v/>
      </c>
      <c r="G294" s="43" t="str">
        <f t="shared" si="54"/>
        <v>X</v>
      </c>
      <c r="H294" s="43" t="str">
        <f t="shared" si="55"/>
        <v/>
      </c>
      <c r="I294" s="43" t="str">
        <f t="shared" si="56"/>
        <v/>
      </c>
      <c r="J294" s="43" t="s">
        <v>1057</v>
      </c>
      <c r="K294" s="296"/>
    </row>
    <row r="295" spans="1:11" s="55" customFormat="1" ht="25.5" customHeight="1" x14ac:dyDescent="0.25">
      <c r="A295" s="51">
        <v>5</v>
      </c>
      <c r="B295" s="297" t="s">
        <v>996</v>
      </c>
      <c r="C295" s="52" t="s">
        <v>123</v>
      </c>
      <c r="D295" s="41" t="str">
        <f>IFERROR((VLOOKUP($C295,'Mẫu 4A'!$D$10:$L$400,9,0)),0)</f>
        <v>Tốt</v>
      </c>
      <c r="E295" s="258" t="s">
        <v>680</v>
      </c>
      <c r="F295" s="267" t="str">
        <f t="shared" si="53"/>
        <v/>
      </c>
      <c r="G295" s="43" t="str">
        <f t="shared" si="54"/>
        <v>X</v>
      </c>
      <c r="H295" s="43" t="str">
        <f t="shared" si="55"/>
        <v/>
      </c>
      <c r="I295" s="43" t="str">
        <f t="shared" si="56"/>
        <v/>
      </c>
      <c r="J295" s="43" t="s">
        <v>1057</v>
      </c>
      <c r="K295" s="296"/>
    </row>
    <row r="296" spans="1:11" s="55" customFormat="1" ht="25.5" customHeight="1" x14ac:dyDescent="0.25">
      <c r="A296" s="51">
        <v>6</v>
      </c>
      <c r="B296" s="297" t="s">
        <v>997</v>
      </c>
      <c r="C296" s="52" t="s">
        <v>125</v>
      </c>
      <c r="D296" s="41" t="str">
        <f>IFERROR((VLOOKUP($C296,'Mẫu 4A'!$D$10:$L$400,9,0)),0)</f>
        <v>Tốt</v>
      </c>
      <c r="E296" s="258" t="s">
        <v>680</v>
      </c>
      <c r="F296" s="267" t="str">
        <f t="shared" si="53"/>
        <v/>
      </c>
      <c r="G296" s="43" t="str">
        <f t="shared" si="54"/>
        <v>X</v>
      </c>
      <c r="H296" s="43" t="str">
        <f t="shared" si="55"/>
        <v/>
      </c>
      <c r="I296" s="43" t="str">
        <f t="shared" si="56"/>
        <v/>
      </c>
      <c r="J296" s="43" t="s">
        <v>1057</v>
      </c>
      <c r="K296" s="296"/>
    </row>
    <row r="297" spans="1:11" s="83" customFormat="1" ht="23.45" customHeight="1" x14ac:dyDescent="0.25">
      <c r="A297" s="51">
        <v>7</v>
      </c>
      <c r="B297" s="297" t="s">
        <v>998</v>
      </c>
      <c r="C297" s="94" t="s">
        <v>166</v>
      </c>
      <c r="D297" s="41" t="str">
        <f>IFERROR((VLOOKUP($C297,'Mẫu 4A'!$D$10:$L$400,9,0)),0)</f>
        <v>Xuất sắc</v>
      </c>
      <c r="E297" s="258" t="s">
        <v>681</v>
      </c>
      <c r="F297" s="267" t="str">
        <f t="shared" si="53"/>
        <v>X</v>
      </c>
      <c r="G297" s="43" t="str">
        <f t="shared" si="54"/>
        <v/>
      </c>
      <c r="H297" s="43" t="str">
        <f t="shared" si="55"/>
        <v/>
      </c>
      <c r="I297" s="43" t="str">
        <f t="shared" si="56"/>
        <v/>
      </c>
      <c r="J297" s="43" t="s">
        <v>1057</v>
      </c>
      <c r="K297" s="296"/>
    </row>
    <row r="298" spans="1:11" s="96" customFormat="1" ht="23.45" customHeight="1" x14ac:dyDescent="0.25">
      <c r="A298" s="51">
        <v>8</v>
      </c>
      <c r="B298" s="297" t="s">
        <v>999</v>
      </c>
      <c r="C298" s="94" t="s">
        <v>168</v>
      </c>
      <c r="D298" s="41" t="str">
        <f>IFERROR((VLOOKUP($C298,'Mẫu 4A'!$D$10:$L$400,9,0)),0)</f>
        <v>Xuất sắc</v>
      </c>
      <c r="E298" s="45" t="s">
        <v>680</v>
      </c>
      <c r="F298" s="267" t="str">
        <f t="shared" si="53"/>
        <v>X</v>
      </c>
      <c r="G298" s="43" t="str">
        <f t="shared" si="54"/>
        <v/>
      </c>
      <c r="H298" s="43" t="str">
        <f t="shared" si="55"/>
        <v/>
      </c>
      <c r="I298" s="43" t="str">
        <f t="shared" si="56"/>
        <v/>
      </c>
      <c r="J298" s="43" t="s">
        <v>1057</v>
      </c>
      <c r="K298" s="296"/>
    </row>
    <row r="299" spans="1:11" s="96" customFormat="1" ht="30" x14ac:dyDescent="0.25">
      <c r="A299" s="51">
        <v>9</v>
      </c>
      <c r="B299" s="297" t="s">
        <v>1000</v>
      </c>
      <c r="C299" s="94" t="s">
        <v>171</v>
      </c>
      <c r="D299" s="41" t="str">
        <f>IFERROR((VLOOKUP($C299,'Mẫu 4A'!$D$10:$L$400,9,0)),0)</f>
        <v>Tốt</v>
      </c>
      <c r="E299" s="45" t="s">
        <v>680</v>
      </c>
      <c r="F299" s="267" t="str">
        <f t="shared" si="53"/>
        <v/>
      </c>
      <c r="G299" s="43" t="str">
        <f t="shared" si="54"/>
        <v>X</v>
      </c>
      <c r="H299" s="43" t="str">
        <f t="shared" si="55"/>
        <v/>
      </c>
      <c r="I299" s="43" t="str">
        <f t="shared" si="56"/>
        <v/>
      </c>
      <c r="J299" s="43" t="s">
        <v>1057</v>
      </c>
      <c r="K299" s="296" t="s">
        <v>117</v>
      </c>
    </row>
    <row r="300" spans="1:11" s="96" customFormat="1" ht="23.45" customHeight="1" x14ac:dyDescent="0.25">
      <c r="A300" s="51">
        <v>10</v>
      </c>
      <c r="B300" s="297" t="s">
        <v>1001</v>
      </c>
      <c r="C300" s="94" t="s">
        <v>174</v>
      </c>
      <c r="D300" s="41" t="str">
        <f>IFERROR((VLOOKUP($C300,'Mẫu 4A'!$D$10:$L$400,9,0)),0)</f>
        <v>Xuất sắc</v>
      </c>
      <c r="E300" s="45" t="s">
        <v>680</v>
      </c>
      <c r="F300" s="267" t="str">
        <f t="shared" si="53"/>
        <v>X</v>
      </c>
      <c r="G300" s="43" t="str">
        <f t="shared" si="54"/>
        <v/>
      </c>
      <c r="H300" s="43" t="str">
        <f t="shared" si="55"/>
        <v/>
      </c>
      <c r="I300" s="43" t="str">
        <f t="shared" si="56"/>
        <v/>
      </c>
      <c r="J300" s="43" t="s">
        <v>1057</v>
      </c>
      <c r="K300" s="296"/>
    </row>
    <row r="301" spans="1:11" s="96" customFormat="1" ht="23.45" customHeight="1" x14ac:dyDescent="0.25">
      <c r="A301" s="51">
        <v>11</v>
      </c>
      <c r="B301" s="297" t="s">
        <v>1002</v>
      </c>
      <c r="C301" s="94" t="s">
        <v>177</v>
      </c>
      <c r="D301" s="41" t="str">
        <f>IFERROR((VLOOKUP($C301,'Mẫu 4A'!$D$10:$L$400,9,0)),0)</f>
        <v>Xuất sắc</v>
      </c>
      <c r="E301" s="45" t="s">
        <v>680</v>
      </c>
      <c r="F301" s="267" t="str">
        <f t="shared" si="53"/>
        <v>X</v>
      </c>
      <c r="G301" s="43" t="str">
        <f t="shared" si="54"/>
        <v/>
      </c>
      <c r="H301" s="43" t="str">
        <f t="shared" si="55"/>
        <v/>
      </c>
      <c r="I301" s="43" t="str">
        <f t="shared" si="56"/>
        <v/>
      </c>
      <c r="J301" s="43" t="s">
        <v>1057</v>
      </c>
      <c r="K301" s="296"/>
    </row>
    <row r="302" spans="1:11" s="5" customFormat="1" ht="23.45" customHeight="1" x14ac:dyDescent="0.25">
      <c r="A302" s="51">
        <v>12</v>
      </c>
      <c r="B302" s="297" t="s">
        <v>1003</v>
      </c>
      <c r="C302" s="53" t="s">
        <v>180</v>
      </c>
      <c r="D302" s="41" t="str">
        <f>IFERROR((VLOOKUP($C302,'Mẫu 4A'!$D$10:$L$400,9,0)),0)</f>
        <v>Tốt</v>
      </c>
      <c r="E302" s="45" t="s">
        <v>680</v>
      </c>
      <c r="F302" s="267" t="str">
        <f t="shared" si="53"/>
        <v/>
      </c>
      <c r="G302" s="43" t="str">
        <f t="shared" si="54"/>
        <v>X</v>
      </c>
      <c r="H302" s="43" t="str">
        <f t="shared" si="55"/>
        <v/>
      </c>
      <c r="I302" s="43" t="str">
        <f t="shared" si="56"/>
        <v/>
      </c>
      <c r="J302" s="43" t="s">
        <v>1057</v>
      </c>
      <c r="K302" s="296"/>
    </row>
    <row r="303" spans="1:11" s="99" customFormat="1" ht="23.45" customHeight="1" x14ac:dyDescent="0.25">
      <c r="A303" s="51">
        <v>13</v>
      </c>
      <c r="B303" s="297" t="s">
        <v>1004</v>
      </c>
      <c r="C303" s="77" t="s">
        <v>182</v>
      </c>
      <c r="D303" s="41" t="str">
        <f>IFERROR((VLOOKUP($C303,'Mẫu 4A'!$D$10:$L$400,9,0)),0)</f>
        <v>Tốt</v>
      </c>
      <c r="E303" s="45" t="s">
        <v>680</v>
      </c>
      <c r="F303" s="267" t="str">
        <f t="shared" si="53"/>
        <v/>
      </c>
      <c r="G303" s="43" t="str">
        <f t="shared" si="54"/>
        <v>X</v>
      </c>
      <c r="H303" s="43" t="str">
        <f t="shared" si="55"/>
        <v/>
      </c>
      <c r="I303" s="43" t="str">
        <f t="shared" si="56"/>
        <v/>
      </c>
      <c r="J303" s="43" t="s">
        <v>1057</v>
      </c>
      <c r="K303" s="296"/>
    </row>
    <row r="304" spans="1:11" s="111" customFormat="1" ht="23.45" customHeight="1" x14ac:dyDescent="0.25">
      <c r="A304" s="51">
        <v>14</v>
      </c>
      <c r="B304" s="297" t="s">
        <v>1005</v>
      </c>
      <c r="C304" s="53" t="s">
        <v>200</v>
      </c>
      <c r="D304" s="41" t="str">
        <f>IFERROR((VLOOKUP($C304,'Mẫu 4A'!$D$10:$L$400,9,0)),0)</f>
        <v>Xuất sắc</v>
      </c>
      <c r="E304" s="268" t="s">
        <v>682</v>
      </c>
      <c r="F304" s="267" t="str">
        <f t="shared" si="53"/>
        <v>X</v>
      </c>
      <c r="G304" s="43" t="str">
        <f t="shared" si="54"/>
        <v/>
      </c>
      <c r="H304" s="43" t="str">
        <f t="shared" si="55"/>
        <v/>
      </c>
      <c r="I304" s="43" t="str">
        <f t="shared" si="56"/>
        <v/>
      </c>
      <c r="J304" s="43" t="s">
        <v>1057</v>
      </c>
      <c r="K304" s="296"/>
    </row>
    <row r="305" spans="1:11" s="5" customFormat="1" ht="33.950000000000003" customHeight="1" x14ac:dyDescent="0.25">
      <c r="A305" s="51">
        <v>15</v>
      </c>
      <c r="B305" s="297" t="s">
        <v>1006</v>
      </c>
      <c r="C305" s="122" t="s">
        <v>215</v>
      </c>
      <c r="D305" s="41" t="str">
        <f>IFERROR((VLOOKUP($C305,'Mẫu 4A'!$D$10:$L$400,9,0)),0)</f>
        <v>Tốt</v>
      </c>
      <c r="E305" s="258" t="s">
        <v>683</v>
      </c>
      <c r="F305" s="267" t="str">
        <f t="shared" si="53"/>
        <v/>
      </c>
      <c r="G305" s="43" t="str">
        <f t="shared" si="54"/>
        <v>X</v>
      </c>
      <c r="H305" s="43" t="str">
        <f t="shared" si="55"/>
        <v/>
      </c>
      <c r="I305" s="43" t="str">
        <f t="shared" si="56"/>
        <v/>
      </c>
      <c r="J305" s="43" t="s">
        <v>1057</v>
      </c>
      <c r="K305" s="296"/>
    </row>
    <row r="306" spans="1:11" s="99" customFormat="1" ht="38.25" customHeight="1" x14ac:dyDescent="0.25">
      <c r="A306" s="51">
        <v>16</v>
      </c>
      <c r="B306" s="297" t="s">
        <v>1007</v>
      </c>
      <c r="C306" s="123" t="s">
        <v>218</v>
      </c>
      <c r="D306" s="41" t="str">
        <f>IFERROR((VLOOKUP($C306,'Mẫu 4A'!$D$10:$L$400,9,0)),0)</f>
        <v>Tốt</v>
      </c>
      <c r="E306" s="45" t="s">
        <v>680</v>
      </c>
      <c r="F306" s="267" t="str">
        <f t="shared" si="53"/>
        <v/>
      </c>
      <c r="G306" s="43" t="str">
        <f t="shared" si="54"/>
        <v>X</v>
      </c>
      <c r="H306" s="43" t="str">
        <f t="shared" si="55"/>
        <v/>
      </c>
      <c r="I306" s="43" t="str">
        <f t="shared" si="56"/>
        <v/>
      </c>
      <c r="J306" s="43" t="s">
        <v>1057</v>
      </c>
      <c r="K306" s="296"/>
    </row>
    <row r="307" spans="1:11" s="5" customFormat="1" ht="35.25" customHeight="1" x14ac:dyDescent="0.25">
      <c r="A307" s="51">
        <v>17</v>
      </c>
      <c r="B307" s="300" t="s">
        <v>1008</v>
      </c>
      <c r="C307" s="131" t="s">
        <v>253</v>
      </c>
      <c r="D307" s="67" t="str">
        <f>IFERROR((VLOOKUP($C307,'Mẫu 4A'!$D$10:$L$400,9,0)),0)</f>
        <v>Không đánh giá</v>
      </c>
      <c r="E307" s="274" t="s">
        <v>684</v>
      </c>
      <c r="F307" s="339" t="s">
        <v>1042</v>
      </c>
      <c r="G307" s="340"/>
      <c r="H307" s="340"/>
      <c r="I307" s="341"/>
      <c r="J307" s="43" t="s">
        <v>1057</v>
      </c>
      <c r="K307" s="68" t="s">
        <v>254</v>
      </c>
    </row>
    <row r="308" spans="1:11" s="107" customFormat="1" ht="23.45" customHeight="1" x14ac:dyDescent="0.25">
      <c r="A308" s="51">
        <v>18</v>
      </c>
      <c r="B308" s="297" t="s">
        <v>1009</v>
      </c>
      <c r="C308" s="122" t="s">
        <v>256</v>
      </c>
      <c r="D308" s="41" t="str">
        <f>IFERROR((VLOOKUP($C308,'Mẫu 4A'!$D$10:$L$400,9,0)),0)</f>
        <v>Tốt</v>
      </c>
      <c r="E308" s="45" t="s">
        <v>680</v>
      </c>
      <c r="F308" s="267" t="str">
        <f t="shared" ref="F308:F331" si="57">IF($D308="Xuất sắc","X","")</f>
        <v/>
      </c>
      <c r="G308" s="43" t="str">
        <f t="shared" ref="G308:G331" si="58">IF($D308="Tốt","X","")</f>
        <v>X</v>
      </c>
      <c r="H308" s="43" t="str">
        <f t="shared" ref="H308:H331" si="59">IF($D308="Hoàn thành","X","")</f>
        <v/>
      </c>
      <c r="I308" s="43" t="str">
        <f t="shared" ref="I308:I331" si="60">IF($D308="Không hoàn thành","X","")</f>
        <v/>
      </c>
      <c r="J308" s="43" t="s">
        <v>1057</v>
      </c>
      <c r="K308" s="296"/>
    </row>
    <row r="309" spans="1:11" s="107" customFormat="1" ht="23.45" customHeight="1" x14ac:dyDescent="0.25">
      <c r="A309" s="51">
        <v>19</v>
      </c>
      <c r="B309" s="297" t="s">
        <v>1010</v>
      </c>
      <c r="C309" s="122" t="s">
        <v>258</v>
      </c>
      <c r="D309" s="41" t="str">
        <f>IFERROR((VLOOKUP($C309,'Mẫu 4A'!$D$10:$L$400,9,0)),0)</f>
        <v>Tốt</v>
      </c>
      <c r="E309" s="45" t="s">
        <v>680</v>
      </c>
      <c r="F309" s="267" t="str">
        <f t="shared" si="57"/>
        <v/>
      </c>
      <c r="G309" s="43" t="str">
        <f t="shared" si="58"/>
        <v>X</v>
      </c>
      <c r="H309" s="43" t="str">
        <f t="shared" si="59"/>
        <v/>
      </c>
      <c r="I309" s="43" t="str">
        <f t="shared" si="60"/>
        <v/>
      </c>
      <c r="J309" s="43" t="s">
        <v>1057</v>
      </c>
      <c r="K309" s="296"/>
    </row>
    <row r="310" spans="1:11" s="5" customFormat="1" ht="23.45" customHeight="1" x14ac:dyDescent="0.25">
      <c r="A310" s="51">
        <v>20</v>
      </c>
      <c r="B310" s="297" t="s">
        <v>1011</v>
      </c>
      <c r="C310" s="122" t="s">
        <v>261</v>
      </c>
      <c r="D310" s="41" t="str">
        <f>IFERROR((VLOOKUP($C310,'Mẫu 4A'!$D$10:$L$400,9,0)),0)</f>
        <v>Tốt</v>
      </c>
      <c r="E310" s="45" t="s">
        <v>680</v>
      </c>
      <c r="F310" s="267" t="str">
        <f t="shared" si="57"/>
        <v/>
      </c>
      <c r="G310" s="43" t="str">
        <f t="shared" si="58"/>
        <v>X</v>
      </c>
      <c r="H310" s="43" t="str">
        <f t="shared" si="59"/>
        <v/>
      </c>
      <c r="I310" s="43" t="str">
        <f t="shared" si="60"/>
        <v/>
      </c>
      <c r="J310" s="43" t="s">
        <v>1057</v>
      </c>
      <c r="K310" s="296"/>
    </row>
    <row r="311" spans="1:11" s="5" customFormat="1" ht="23.45" customHeight="1" x14ac:dyDescent="0.25">
      <c r="A311" s="51">
        <v>21</v>
      </c>
      <c r="B311" s="297" t="s">
        <v>1012</v>
      </c>
      <c r="C311" s="122" t="s">
        <v>264</v>
      </c>
      <c r="D311" s="41" t="str">
        <f>IFERROR((VLOOKUP($C311,'Mẫu 4A'!$D$10:$L$400,9,0)),0)</f>
        <v>Tốt</v>
      </c>
      <c r="E311" s="45" t="s">
        <v>680</v>
      </c>
      <c r="F311" s="267" t="str">
        <f t="shared" si="57"/>
        <v/>
      </c>
      <c r="G311" s="43" t="str">
        <f t="shared" si="58"/>
        <v>X</v>
      </c>
      <c r="H311" s="43" t="str">
        <f t="shared" si="59"/>
        <v/>
      </c>
      <c r="I311" s="43" t="str">
        <f t="shared" si="60"/>
        <v/>
      </c>
      <c r="J311" s="43" t="s">
        <v>1057</v>
      </c>
      <c r="K311" s="296"/>
    </row>
    <row r="312" spans="1:11" s="5" customFormat="1" ht="23.45" customHeight="1" x14ac:dyDescent="0.25">
      <c r="A312" s="51">
        <v>22</v>
      </c>
      <c r="B312" s="297" t="s">
        <v>1013</v>
      </c>
      <c r="C312" s="122" t="s">
        <v>266</v>
      </c>
      <c r="D312" s="41" t="str">
        <f>IFERROR((VLOOKUP($C312,'Mẫu 4A'!$D$10:$L$400,9,0)),0)</f>
        <v>Tốt</v>
      </c>
      <c r="E312" s="45" t="s">
        <v>680</v>
      </c>
      <c r="F312" s="267" t="str">
        <f t="shared" si="57"/>
        <v/>
      </c>
      <c r="G312" s="43" t="str">
        <f t="shared" si="58"/>
        <v>X</v>
      </c>
      <c r="H312" s="43" t="str">
        <f t="shared" si="59"/>
        <v/>
      </c>
      <c r="I312" s="43" t="str">
        <f t="shared" si="60"/>
        <v/>
      </c>
      <c r="J312" s="43" t="s">
        <v>1057</v>
      </c>
      <c r="K312" s="296"/>
    </row>
    <row r="313" spans="1:11" s="5" customFormat="1" ht="23.45" customHeight="1" x14ac:dyDescent="0.25">
      <c r="A313" s="51">
        <v>23</v>
      </c>
      <c r="B313" s="297" t="s">
        <v>1014</v>
      </c>
      <c r="C313" s="122" t="s">
        <v>269</v>
      </c>
      <c r="D313" s="41" t="str">
        <f>IFERROR((VLOOKUP($C313,'Mẫu 4A'!$D$10:$L$400,9,0)),0)</f>
        <v>Xuất sắc</v>
      </c>
      <c r="E313" s="45" t="s">
        <v>680</v>
      </c>
      <c r="F313" s="267" t="str">
        <f t="shared" si="57"/>
        <v>X</v>
      </c>
      <c r="G313" s="43" t="str">
        <f t="shared" si="58"/>
        <v/>
      </c>
      <c r="H313" s="43" t="str">
        <f t="shared" si="59"/>
        <v/>
      </c>
      <c r="I313" s="43" t="str">
        <f t="shared" si="60"/>
        <v/>
      </c>
      <c r="J313" s="43" t="s">
        <v>1057</v>
      </c>
      <c r="K313" s="296"/>
    </row>
    <row r="314" spans="1:11" s="5" customFormat="1" ht="23.45" customHeight="1" x14ac:dyDescent="0.25">
      <c r="A314" s="51">
        <v>24</v>
      </c>
      <c r="B314" s="297" t="s">
        <v>1015</v>
      </c>
      <c r="C314" s="122" t="s">
        <v>272</v>
      </c>
      <c r="D314" s="41" t="str">
        <f>IFERROR((VLOOKUP($C314,'Mẫu 4A'!$D$10:$L$400,9,0)),0)</f>
        <v>Tốt</v>
      </c>
      <c r="E314" s="45" t="s">
        <v>680</v>
      </c>
      <c r="F314" s="267" t="str">
        <f t="shared" si="57"/>
        <v/>
      </c>
      <c r="G314" s="43" t="str">
        <f t="shared" si="58"/>
        <v>X</v>
      </c>
      <c r="H314" s="43" t="str">
        <f t="shared" si="59"/>
        <v/>
      </c>
      <c r="I314" s="43" t="str">
        <f t="shared" si="60"/>
        <v/>
      </c>
      <c r="J314" s="43" t="s">
        <v>1057</v>
      </c>
      <c r="K314" s="296"/>
    </row>
    <row r="315" spans="1:11" s="99" customFormat="1" ht="23.45" customHeight="1" x14ac:dyDescent="0.25">
      <c r="A315" s="51">
        <v>25</v>
      </c>
      <c r="B315" s="297" t="s">
        <v>1016</v>
      </c>
      <c r="C315" s="122" t="s">
        <v>274</v>
      </c>
      <c r="D315" s="41" t="str">
        <f>IFERROR((VLOOKUP($C315,'Mẫu 4A'!$D$10:$L$400,9,0)),0)</f>
        <v>Tốt</v>
      </c>
      <c r="E315" s="45" t="s">
        <v>680</v>
      </c>
      <c r="F315" s="267" t="str">
        <f t="shared" si="57"/>
        <v/>
      </c>
      <c r="G315" s="43" t="str">
        <f t="shared" si="58"/>
        <v>X</v>
      </c>
      <c r="H315" s="43" t="str">
        <f t="shared" si="59"/>
        <v/>
      </c>
      <c r="I315" s="43" t="str">
        <f t="shared" si="60"/>
        <v/>
      </c>
      <c r="J315" s="43" t="s">
        <v>1057</v>
      </c>
      <c r="K315" s="296"/>
    </row>
    <row r="316" spans="1:11" s="99" customFormat="1" ht="33.950000000000003" customHeight="1" x14ac:dyDescent="0.25">
      <c r="A316" s="51">
        <v>26</v>
      </c>
      <c r="B316" s="297" t="s">
        <v>1017</v>
      </c>
      <c r="C316" s="137" t="s">
        <v>296</v>
      </c>
      <c r="D316" s="41" t="str">
        <f>IFERROR((VLOOKUP($C316,'Mẫu 4A'!$D$10:$L$400,9,0)),0)</f>
        <v>Xuất sắc</v>
      </c>
      <c r="E316" s="268" t="s">
        <v>685</v>
      </c>
      <c r="F316" s="267" t="str">
        <f t="shared" si="57"/>
        <v>X</v>
      </c>
      <c r="G316" s="43" t="str">
        <f t="shared" si="58"/>
        <v/>
      </c>
      <c r="H316" s="43" t="str">
        <f t="shared" si="59"/>
        <v/>
      </c>
      <c r="I316" s="43" t="str">
        <f t="shared" si="60"/>
        <v/>
      </c>
      <c r="J316" s="43" t="s">
        <v>1057</v>
      </c>
      <c r="K316" s="296"/>
    </row>
    <row r="317" spans="1:11" s="99" customFormat="1" ht="23.45" customHeight="1" x14ac:dyDescent="0.25">
      <c r="A317" s="51">
        <v>27</v>
      </c>
      <c r="B317" s="297" t="s">
        <v>1018</v>
      </c>
      <c r="C317" s="137" t="s">
        <v>299</v>
      </c>
      <c r="D317" s="41" t="str">
        <f>IFERROR((VLOOKUP($C317,'Mẫu 4A'!$D$10:$L$400,9,0)),0)</f>
        <v>Xuất sắc</v>
      </c>
      <c r="E317" s="45" t="s">
        <v>680</v>
      </c>
      <c r="F317" s="267" t="str">
        <f t="shared" si="57"/>
        <v>X</v>
      </c>
      <c r="G317" s="43" t="str">
        <f t="shared" si="58"/>
        <v/>
      </c>
      <c r="H317" s="43" t="str">
        <f t="shared" si="59"/>
        <v/>
      </c>
      <c r="I317" s="43" t="str">
        <f t="shared" si="60"/>
        <v/>
      </c>
      <c r="J317" s="43" t="s">
        <v>1057</v>
      </c>
      <c r="K317" s="296"/>
    </row>
    <row r="318" spans="1:11" s="99" customFormat="1" ht="23.45" customHeight="1" x14ac:dyDescent="0.25">
      <c r="A318" s="51">
        <v>28</v>
      </c>
      <c r="B318" s="297" t="s">
        <v>1019</v>
      </c>
      <c r="C318" s="137" t="s">
        <v>302</v>
      </c>
      <c r="D318" s="41" t="str">
        <f>IFERROR((VLOOKUP($C318,'Mẫu 4A'!$D$10:$L$400,9,0)),0)</f>
        <v>Xuất sắc</v>
      </c>
      <c r="E318" s="45" t="s">
        <v>680</v>
      </c>
      <c r="F318" s="267" t="str">
        <f t="shared" si="57"/>
        <v>X</v>
      </c>
      <c r="G318" s="43" t="str">
        <f t="shared" si="58"/>
        <v/>
      </c>
      <c r="H318" s="43" t="str">
        <f t="shared" si="59"/>
        <v/>
      </c>
      <c r="I318" s="43" t="str">
        <f t="shared" si="60"/>
        <v/>
      </c>
      <c r="J318" s="43" t="s">
        <v>1057</v>
      </c>
      <c r="K318" s="296"/>
    </row>
    <row r="319" spans="1:11" s="99" customFormat="1" ht="23.45" customHeight="1" x14ac:dyDescent="0.25">
      <c r="A319" s="51">
        <v>29</v>
      </c>
      <c r="B319" s="297" t="s">
        <v>1020</v>
      </c>
      <c r="C319" s="137" t="s">
        <v>304</v>
      </c>
      <c r="D319" s="41" t="str">
        <f>IFERROR((VLOOKUP($C319,'Mẫu 4A'!$D$10:$L$400,9,0)),0)</f>
        <v>Xuất sắc</v>
      </c>
      <c r="E319" s="45" t="s">
        <v>680</v>
      </c>
      <c r="F319" s="267" t="str">
        <f t="shared" si="57"/>
        <v>X</v>
      </c>
      <c r="G319" s="43" t="str">
        <f t="shared" si="58"/>
        <v/>
      </c>
      <c r="H319" s="43" t="str">
        <f t="shared" si="59"/>
        <v/>
      </c>
      <c r="I319" s="43" t="str">
        <f t="shared" si="60"/>
        <v/>
      </c>
      <c r="J319" s="43" t="s">
        <v>1057</v>
      </c>
      <c r="K319" s="296"/>
    </row>
    <row r="320" spans="1:11" s="5" customFormat="1" ht="33" customHeight="1" x14ac:dyDescent="0.25">
      <c r="A320" s="51">
        <v>30</v>
      </c>
      <c r="B320" s="297" t="s">
        <v>1021</v>
      </c>
      <c r="C320" s="53" t="s">
        <v>310</v>
      </c>
      <c r="D320" s="41" t="str">
        <f>IFERROR((VLOOKUP($C320,'Mẫu 4A'!$D$10:$L$400,9,0)),0)</f>
        <v>Tốt</v>
      </c>
      <c r="E320" s="268" t="s">
        <v>686</v>
      </c>
      <c r="F320" s="267" t="str">
        <f t="shared" si="57"/>
        <v/>
      </c>
      <c r="G320" s="43" t="str">
        <f t="shared" si="58"/>
        <v>X</v>
      </c>
      <c r="H320" s="43" t="str">
        <f t="shared" si="59"/>
        <v/>
      </c>
      <c r="I320" s="43" t="str">
        <f t="shared" si="60"/>
        <v/>
      </c>
      <c r="J320" s="43" t="s">
        <v>1057</v>
      </c>
      <c r="K320" s="296"/>
    </row>
    <row r="321" spans="1:15" s="99" customFormat="1" ht="23.45" customHeight="1" x14ac:dyDescent="0.25">
      <c r="A321" s="51">
        <v>31</v>
      </c>
      <c r="B321" s="297" t="s">
        <v>1022</v>
      </c>
      <c r="C321" s="53" t="s">
        <v>322</v>
      </c>
      <c r="D321" s="41" t="str">
        <f>IFERROR((VLOOKUP($C321,'Mẫu 4A'!$D$10:$L$400,9,0)),0)</f>
        <v>Tốt</v>
      </c>
      <c r="E321" s="258" t="s">
        <v>687</v>
      </c>
      <c r="F321" s="267" t="str">
        <f t="shared" si="57"/>
        <v/>
      </c>
      <c r="G321" s="43" t="str">
        <f t="shared" si="58"/>
        <v>X</v>
      </c>
      <c r="H321" s="43" t="str">
        <f t="shared" si="59"/>
        <v/>
      </c>
      <c r="I321" s="43" t="str">
        <f t="shared" si="60"/>
        <v/>
      </c>
      <c r="J321" s="43" t="s">
        <v>1057</v>
      </c>
      <c r="K321" s="296"/>
    </row>
    <row r="322" spans="1:15" s="99" customFormat="1" ht="23.45" customHeight="1" x14ac:dyDescent="0.25">
      <c r="A322" s="51">
        <v>32</v>
      </c>
      <c r="B322" s="297" t="s">
        <v>1023</v>
      </c>
      <c r="C322" s="53" t="s">
        <v>325</v>
      </c>
      <c r="D322" s="41" t="str">
        <f>IFERROR((VLOOKUP($C322,'Mẫu 4A'!$D$10:$L$400,9,0)),0)</f>
        <v>Tốt</v>
      </c>
      <c r="E322" s="45" t="s">
        <v>680</v>
      </c>
      <c r="F322" s="267" t="str">
        <f t="shared" si="57"/>
        <v/>
      </c>
      <c r="G322" s="43" t="str">
        <f t="shared" si="58"/>
        <v>X</v>
      </c>
      <c r="H322" s="43" t="str">
        <f t="shared" si="59"/>
        <v/>
      </c>
      <c r="I322" s="43" t="str">
        <f t="shared" si="60"/>
        <v/>
      </c>
      <c r="J322" s="43" t="s">
        <v>1057</v>
      </c>
      <c r="K322" s="296"/>
    </row>
    <row r="323" spans="1:15" s="99" customFormat="1" ht="38.25" customHeight="1" x14ac:dyDescent="0.25">
      <c r="A323" s="51">
        <v>33</v>
      </c>
      <c r="B323" s="297" t="s">
        <v>1024</v>
      </c>
      <c r="C323" s="53" t="s">
        <v>326</v>
      </c>
      <c r="D323" s="41" t="str">
        <f>IFERROR((VLOOKUP($C323,'Mẫu 4A'!$D$10:$L$400,9,0)),0)</f>
        <v>Tốt</v>
      </c>
      <c r="E323" s="45" t="s">
        <v>680</v>
      </c>
      <c r="F323" s="267" t="str">
        <f t="shared" si="57"/>
        <v/>
      </c>
      <c r="G323" s="43" t="str">
        <f t="shared" si="58"/>
        <v>X</v>
      </c>
      <c r="H323" s="43" t="str">
        <f t="shared" si="59"/>
        <v/>
      </c>
      <c r="I323" s="43" t="str">
        <f t="shared" si="60"/>
        <v/>
      </c>
      <c r="J323" s="43" t="s">
        <v>1057</v>
      </c>
      <c r="K323" s="296"/>
    </row>
    <row r="324" spans="1:15" s="99" customFormat="1" ht="23.45" customHeight="1" x14ac:dyDescent="0.25">
      <c r="A324" s="51">
        <v>34</v>
      </c>
      <c r="B324" s="297" t="s">
        <v>1025</v>
      </c>
      <c r="C324" s="53" t="s">
        <v>329</v>
      </c>
      <c r="D324" s="41" t="str">
        <f>IFERROR((VLOOKUP($C324,'Mẫu 4A'!$D$10:$L$400,9,0)),0)</f>
        <v>Xuất sắc</v>
      </c>
      <c r="E324" s="45" t="s">
        <v>680</v>
      </c>
      <c r="F324" s="267" t="str">
        <f t="shared" si="57"/>
        <v>X</v>
      </c>
      <c r="G324" s="43" t="str">
        <f t="shared" si="58"/>
        <v/>
      </c>
      <c r="H324" s="43" t="str">
        <f t="shared" si="59"/>
        <v/>
      </c>
      <c r="I324" s="43" t="str">
        <f t="shared" si="60"/>
        <v/>
      </c>
      <c r="J324" s="43" t="s">
        <v>1057</v>
      </c>
      <c r="K324" s="296"/>
    </row>
    <row r="325" spans="1:15" s="156" customFormat="1" ht="23.45" customHeight="1" x14ac:dyDescent="0.25">
      <c r="A325" s="51">
        <v>35</v>
      </c>
      <c r="B325" s="297" t="s">
        <v>1026</v>
      </c>
      <c r="C325" s="53" t="s">
        <v>343</v>
      </c>
      <c r="D325" s="41" t="str">
        <f>IFERROR((VLOOKUP($C325,'Mẫu 4A'!$D$10:$L$400,9,0)),0)</f>
        <v>Tốt</v>
      </c>
      <c r="E325" s="268" t="s">
        <v>689</v>
      </c>
      <c r="F325" s="267" t="str">
        <f t="shared" si="57"/>
        <v/>
      </c>
      <c r="G325" s="43" t="str">
        <f t="shared" si="58"/>
        <v>X</v>
      </c>
      <c r="H325" s="43" t="str">
        <f t="shared" si="59"/>
        <v/>
      </c>
      <c r="I325" s="43" t="str">
        <f t="shared" si="60"/>
        <v/>
      </c>
      <c r="J325" s="43" t="s">
        <v>1057</v>
      </c>
      <c r="K325" s="296"/>
    </row>
    <row r="326" spans="1:15" s="156" customFormat="1" ht="30" x14ac:dyDescent="0.25">
      <c r="A326" s="51">
        <v>36</v>
      </c>
      <c r="B326" s="297" t="s">
        <v>1027</v>
      </c>
      <c r="C326" s="157" t="s">
        <v>345</v>
      </c>
      <c r="D326" s="41" t="str">
        <f>IFERROR((VLOOKUP($C326,'Mẫu 4A'!$D$10:$L$400,9,0)),0)</f>
        <v>Tốt</v>
      </c>
      <c r="E326" s="41" t="s">
        <v>680</v>
      </c>
      <c r="F326" s="267" t="str">
        <f t="shared" si="57"/>
        <v/>
      </c>
      <c r="G326" s="43" t="str">
        <f t="shared" si="58"/>
        <v>X</v>
      </c>
      <c r="H326" s="43" t="str">
        <f t="shared" si="59"/>
        <v/>
      </c>
      <c r="I326" s="43" t="str">
        <f t="shared" si="60"/>
        <v/>
      </c>
      <c r="J326" s="43" t="s">
        <v>1057</v>
      </c>
      <c r="K326" s="296" t="s">
        <v>334</v>
      </c>
    </row>
    <row r="327" spans="1:15" s="156" customFormat="1" ht="33" customHeight="1" x14ac:dyDescent="0.25">
      <c r="A327" s="51">
        <v>37</v>
      </c>
      <c r="B327" s="297" t="s">
        <v>1028</v>
      </c>
      <c r="C327" s="157" t="s">
        <v>348</v>
      </c>
      <c r="D327" s="41" t="str">
        <f>IFERROR((VLOOKUP($C327,'Mẫu 4A'!$D$10:$L$400,9,0)),0)</f>
        <v>Tốt</v>
      </c>
      <c r="E327" s="41" t="s">
        <v>680</v>
      </c>
      <c r="F327" s="267" t="str">
        <f t="shared" si="57"/>
        <v/>
      </c>
      <c r="G327" s="43" t="str">
        <f t="shared" si="58"/>
        <v>X</v>
      </c>
      <c r="H327" s="43" t="str">
        <f t="shared" si="59"/>
        <v/>
      </c>
      <c r="I327" s="43" t="str">
        <f t="shared" si="60"/>
        <v/>
      </c>
      <c r="J327" s="43" t="s">
        <v>1057</v>
      </c>
      <c r="K327" s="296"/>
    </row>
    <row r="328" spans="1:15" s="99" customFormat="1" ht="23.45" customHeight="1" x14ac:dyDescent="0.25">
      <c r="A328" s="51">
        <v>38</v>
      </c>
      <c r="B328" s="297" t="s">
        <v>1029</v>
      </c>
      <c r="C328" s="160" t="s">
        <v>355</v>
      </c>
      <c r="D328" s="41" t="str">
        <f>IFERROR((VLOOKUP($C328,'Mẫu 4A'!$D$10:$L$400,9,0)),0)</f>
        <v>Tốt</v>
      </c>
      <c r="E328" s="269" t="s">
        <v>690</v>
      </c>
      <c r="F328" s="267" t="str">
        <f t="shared" si="57"/>
        <v/>
      </c>
      <c r="G328" s="43" t="str">
        <f t="shared" si="58"/>
        <v>X</v>
      </c>
      <c r="H328" s="43" t="str">
        <f t="shared" si="59"/>
        <v/>
      </c>
      <c r="I328" s="43" t="str">
        <f t="shared" si="60"/>
        <v/>
      </c>
      <c r="J328" s="43" t="s">
        <v>1057</v>
      </c>
      <c r="K328" s="296"/>
    </row>
    <row r="329" spans="1:15" s="5" customFormat="1" ht="23.45" customHeight="1" x14ac:dyDescent="0.25">
      <c r="A329" s="51">
        <v>39</v>
      </c>
      <c r="B329" s="297" t="s">
        <v>1030</v>
      </c>
      <c r="C329" s="53" t="s">
        <v>367</v>
      </c>
      <c r="D329" s="41" t="str">
        <f>IFERROR((VLOOKUP($C329,'Mẫu 4A'!$D$10:$L$400,9,0)),0)</f>
        <v>Tốt</v>
      </c>
      <c r="E329" s="268" t="s">
        <v>691</v>
      </c>
      <c r="F329" s="267" t="str">
        <f t="shared" si="57"/>
        <v/>
      </c>
      <c r="G329" s="43" t="str">
        <f t="shared" si="58"/>
        <v>X</v>
      </c>
      <c r="H329" s="43" t="str">
        <f t="shared" si="59"/>
        <v/>
      </c>
      <c r="I329" s="43" t="str">
        <f t="shared" si="60"/>
        <v/>
      </c>
      <c r="J329" s="43" t="s">
        <v>1057</v>
      </c>
      <c r="K329" s="296"/>
    </row>
    <row r="330" spans="1:15" s="99" customFormat="1" ht="23.45" customHeight="1" x14ac:dyDescent="0.25">
      <c r="A330" s="51">
        <v>40</v>
      </c>
      <c r="B330" s="297" t="s">
        <v>1031</v>
      </c>
      <c r="C330" s="53" t="s">
        <v>368</v>
      </c>
      <c r="D330" s="41" t="str">
        <f>IFERROR((VLOOKUP($C330,'Mẫu 4A'!$D$10:$L$400,9,0)),0)</f>
        <v>Tốt</v>
      </c>
      <c r="E330" s="41" t="s">
        <v>680</v>
      </c>
      <c r="F330" s="267" t="str">
        <f t="shared" si="57"/>
        <v/>
      </c>
      <c r="G330" s="43" t="str">
        <f t="shared" si="58"/>
        <v>X</v>
      </c>
      <c r="H330" s="43" t="str">
        <f t="shared" si="59"/>
        <v/>
      </c>
      <c r="I330" s="43" t="str">
        <f t="shared" si="60"/>
        <v/>
      </c>
      <c r="J330" s="43" t="s">
        <v>1057</v>
      </c>
      <c r="K330" s="296"/>
    </row>
    <row r="331" spans="1:15" s="5" customFormat="1" ht="34.5" customHeight="1" x14ac:dyDescent="0.25">
      <c r="A331" s="51">
        <v>41</v>
      </c>
      <c r="B331" s="297" t="s">
        <v>1032</v>
      </c>
      <c r="C331" s="53" t="s">
        <v>374</v>
      </c>
      <c r="D331" s="41" t="str">
        <f>IFERROR((VLOOKUP($C331,'Mẫu 4A'!$D$10:$L$400,9,0)),0)</f>
        <v>Tốt</v>
      </c>
      <c r="E331" s="269" t="s">
        <v>692</v>
      </c>
      <c r="F331" s="267" t="str">
        <f t="shared" si="57"/>
        <v/>
      </c>
      <c r="G331" s="43" t="str">
        <f t="shared" si="58"/>
        <v>X</v>
      </c>
      <c r="H331" s="43" t="str">
        <f t="shared" si="59"/>
        <v/>
      </c>
      <c r="I331" s="43" t="str">
        <f t="shared" si="60"/>
        <v/>
      </c>
      <c r="J331" s="43" t="s">
        <v>1057</v>
      </c>
      <c r="K331" s="296"/>
    </row>
    <row r="332" spans="1:15" s="5" customFormat="1" ht="34.5" customHeight="1" x14ac:dyDescent="0.25">
      <c r="A332" s="317"/>
      <c r="B332" s="350" t="s">
        <v>1044</v>
      </c>
      <c r="C332" s="351"/>
      <c r="D332" s="317"/>
      <c r="E332" s="317"/>
      <c r="F332" s="318">
        <f>F7+F262+F273+F280+F290</f>
        <v>124</v>
      </c>
      <c r="G332" s="318">
        <f t="shared" ref="G332:I332" si="61">G7+G262+G273+G280+G290</f>
        <v>180</v>
      </c>
      <c r="H332" s="318">
        <f t="shared" si="61"/>
        <v>7</v>
      </c>
      <c r="I332" s="318">
        <f t="shared" si="61"/>
        <v>1</v>
      </c>
      <c r="J332" s="322"/>
      <c r="K332" s="348" t="s">
        <v>1051</v>
      </c>
      <c r="L332" s="319"/>
      <c r="M332" s="319"/>
    </row>
    <row r="333" spans="1:15" s="5" customFormat="1" ht="34.5" customHeight="1" x14ac:dyDescent="0.25">
      <c r="A333" s="317"/>
      <c r="B333" s="350" t="s">
        <v>26</v>
      </c>
      <c r="C333" s="351"/>
      <c r="D333" s="317"/>
      <c r="E333" s="317"/>
      <c r="F333" s="320">
        <f>F332/320</f>
        <v>0.38750000000000001</v>
      </c>
      <c r="G333" s="320">
        <f t="shared" ref="G333:I333" si="62">G332/320</f>
        <v>0.5625</v>
      </c>
      <c r="H333" s="320">
        <f t="shared" si="62"/>
        <v>2.1874999999999999E-2</v>
      </c>
      <c r="I333" s="320">
        <f t="shared" si="62"/>
        <v>3.1250000000000002E-3</v>
      </c>
      <c r="J333" s="323"/>
      <c r="K333" s="349"/>
      <c r="L333" s="319"/>
      <c r="M333" s="319"/>
    </row>
    <row r="334" spans="1:15" s="4" customFormat="1" x14ac:dyDescent="0.25">
      <c r="A334" s="2"/>
      <c r="B334" s="227"/>
      <c r="C334" s="2"/>
      <c r="D334" s="243"/>
      <c r="E334" s="243"/>
      <c r="F334" s="3"/>
      <c r="K334" s="306"/>
    </row>
    <row r="335" spans="1:15" customFormat="1" ht="29.25" customHeight="1" x14ac:dyDescent="0.25">
      <c r="A335" s="1"/>
      <c r="B335" s="352" t="s">
        <v>1045</v>
      </c>
      <c r="C335" s="352"/>
      <c r="D335" s="352"/>
      <c r="E335" s="352"/>
      <c r="F335" s="352"/>
      <c r="G335" s="352"/>
      <c r="H335" s="352"/>
      <c r="I335" s="352"/>
      <c r="J335" s="352"/>
      <c r="K335" s="352"/>
      <c r="L335">
        <v>124</v>
      </c>
      <c r="M335" s="279">
        <f>F333</f>
        <v>0.38750000000000001</v>
      </c>
      <c r="N335">
        <v>1</v>
      </c>
      <c r="O335">
        <v>1</v>
      </c>
    </row>
    <row r="336" spans="1:15" customFormat="1" ht="17.25" customHeight="1" x14ac:dyDescent="0.25">
      <c r="A336" s="1"/>
      <c r="B336" s="352" t="s">
        <v>1046</v>
      </c>
      <c r="C336" s="352"/>
      <c r="D336" s="352"/>
      <c r="E336" s="352"/>
      <c r="F336" s="352"/>
      <c r="G336" s="352"/>
      <c r="H336" s="352"/>
      <c r="I336" s="352"/>
      <c r="J336" s="352"/>
      <c r="K336" s="352"/>
      <c r="L336">
        <v>180</v>
      </c>
      <c r="M336" s="279">
        <f>G333</f>
        <v>0.5625</v>
      </c>
      <c r="N336">
        <v>254</v>
      </c>
      <c r="O336">
        <v>264</v>
      </c>
    </row>
    <row r="337" spans="1:15" customFormat="1" ht="16.5" customHeight="1" x14ac:dyDescent="0.3">
      <c r="A337" s="1"/>
      <c r="B337" s="275" t="s">
        <v>708</v>
      </c>
      <c r="C337" s="275"/>
      <c r="D337" s="276"/>
      <c r="E337" s="275"/>
      <c r="F337" s="107"/>
      <c r="G337" s="277"/>
      <c r="K337" s="308"/>
      <c r="L337">
        <v>7</v>
      </c>
      <c r="M337" s="279">
        <f>H333</f>
        <v>2.1874999999999999E-2</v>
      </c>
      <c r="N337">
        <v>10</v>
      </c>
      <c r="O337">
        <v>6</v>
      </c>
    </row>
    <row r="338" spans="1:15" customFormat="1" ht="19.5" customHeight="1" x14ac:dyDescent="0.3">
      <c r="A338" s="1"/>
      <c r="B338" s="278" t="s">
        <v>1047</v>
      </c>
      <c r="C338" s="275"/>
      <c r="D338" s="275"/>
      <c r="E338" s="275"/>
      <c r="F338" s="107"/>
      <c r="G338" s="277"/>
      <c r="I338" s="279"/>
      <c r="J338" s="279"/>
      <c r="K338" s="308"/>
      <c r="L338">
        <v>1</v>
      </c>
      <c r="M338" s="279">
        <f>I333</f>
        <v>3.1250000000000002E-3</v>
      </c>
      <c r="N338">
        <v>6</v>
      </c>
      <c r="O338">
        <v>9</v>
      </c>
    </row>
    <row r="339" spans="1:15" customFormat="1" ht="19.5" customHeight="1" x14ac:dyDescent="0.3">
      <c r="A339" s="1"/>
      <c r="B339" s="342" t="s">
        <v>668</v>
      </c>
      <c r="C339" s="343"/>
      <c r="D339" s="344"/>
      <c r="E339" s="52">
        <f>F7</f>
        <v>99</v>
      </c>
      <c r="F339" s="280">
        <f>E339/254</f>
        <v>0.38976377952755903</v>
      </c>
      <c r="G339" s="277"/>
      <c r="I339" s="281"/>
      <c r="J339" s="281"/>
      <c r="K339" s="308"/>
      <c r="L339">
        <v>8</v>
      </c>
      <c r="M339" s="279">
        <f>8/320</f>
        <v>2.5000000000000001E-2</v>
      </c>
      <c r="N339">
        <v>9</v>
      </c>
      <c r="O339">
        <v>41</v>
      </c>
    </row>
    <row r="340" spans="1:15" customFormat="1" ht="19.5" customHeight="1" x14ac:dyDescent="0.3">
      <c r="A340" s="1"/>
      <c r="B340" s="342" t="s">
        <v>669</v>
      </c>
      <c r="C340" s="343"/>
      <c r="D340" s="344"/>
      <c r="E340" s="52">
        <f>G7</f>
        <v>140</v>
      </c>
      <c r="F340" s="280">
        <f t="shared" ref="F340:F343" si="63">E340/254</f>
        <v>0.55118110236220474</v>
      </c>
      <c r="G340" s="277"/>
      <c r="I340" s="282"/>
      <c r="J340" s="282"/>
      <c r="K340" s="308"/>
      <c r="N340">
        <v>41</v>
      </c>
    </row>
    <row r="341" spans="1:15" customFormat="1" ht="19.5" customHeight="1" x14ac:dyDescent="0.3">
      <c r="A341" s="1"/>
      <c r="B341" s="342" t="s">
        <v>709</v>
      </c>
      <c r="C341" s="343"/>
      <c r="D341" s="344"/>
      <c r="E341" s="52">
        <f>H7</f>
        <v>7</v>
      </c>
      <c r="F341" s="280">
        <f t="shared" si="63"/>
        <v>2.7559055118110236E-2</v>
      </c>
      <c r="G341" s="277"/>
      <c r="I341" s="282"/>
      <c r="J341" s="282"/>
      <c r="K341" s="308"/>
      <c r="N341">
        <f>SUM(N335:N340)</f>
        <v>321</v>
      </c>
      <c r="O341">
        <f>SUM(O335:O340)</f>
        <v>321</v>
      </c>
    </row>
    <row r="342" spans="1:15" customFormat="1" ht="19.5" customHeight="1" x14ac:dyDescent="0.3">
      <c r="A342" s="1"/>
      <c r="B342" s="342" t="s">
        <v>671</v>
      </c>
      <c r="C342" s="343"/>
      <c r="D342" s="344"/>
      <c r="E342" s="52">
        <f>I7</f>
        <v>1</v>
      </c>
      <c r="F342" s="280">
        <f t="shared" si="63"/>
        <v>3.937007874015748E-3</v>
      </c>
      <c r="G342" s="277"/>
      <c r="I342" s="282"/>
      <c r="J342" s="282"/>
      <c r="K342" s="308"/>
      <c r="L342">
        <f>E339+E345</f>
        <v>106</v>
      </c>
    </row>
    <row r="343" spans="1:15" customFormat="1" ht="19.5" customHeight="1" x14ac:dyDescent="0.25">
      <c r="A343" s="1"/>
      <c r="B343" s="342" t="s">
        <v>672</v>
      </c>
      <c r="C343" s="343"/>
      <c r="D343" s="344"/>
      <c r="E343" s="52">
        <v>7</v>
      </c>
      <c r="F343" s="280">
        <f t="shared" si="63"/>
        <v>2.7559055118110236E-2</v>
      </c>
      <c r="G343" s="345"/>
      <c r="H343" s="345"/>
      <c r="I343" s="345"/>
      <c r="J343" s="273"/>
      <c r="K343" s="308"/>
      <c r="L343">
        <f>E340+E346</f>
        <v>143</v>
      </c>
    </row>
    <row r="344" spans="1:15" customFormat="1" ht="19.5" customHeight="1" x14ac:dyDescent="0.3">
      <c r="A344" s="1"/>
      <c r="B344" s="301" t="s">
        <v>710</v>
      </c>
      <c r="C344" s="302"/>
      <c r="D344" s="302"/>
      <c r="E344" s="275"/>
      <c r="F344" s="107"/>
      <c r="G344" s="277"/>
      <c r="K344" s="308"/>
    </row>
    <row r="345" spans="1:15" customFormat="1" ht="19.5" customHeight="1" x14ac:dyDescent="0.3">
      <c r="A345" s="1"/>
      <c r="B345" s="342" t="s">
        <v>668</v>
      </c>
      <c r="C345" s="343"/>
      <c r="D345" s="344"/>
      <c r="E345" s="52">
        <f>F262</f>
        <v>7</v>
      </c>
      <c r="F345" s="280">
        <f>E345/10</f>
        <v>0.7</v>
      </c>
      <c r="G345" s="277"/>
      <c r="K345" s="308"/>
    </row>
    <row r="346" spans="1:15" customFormat="1" ht="19.5" customHeight="1" x14ac:dyDescent="0.3">
      <c r="A346" s="1"/>
      <c r="B346" s="342" t="s">
        <v>669</v>
      </c>
      <c r="C346" s="343"/>
      <c r="D346" s="344"/>
      <c r="E346" s="52">
        <f>G262</f>
        <v>3</v>
      </c>
      <c r="F346" s="280">
        <f>E346/10</f>
        <v>0.3</v>
      </c>
      <c r="G346" s="277"/>
      <c r="K346" s="308"/>
    </row>
    <row r="347" spans="1:15" customFormat="1" ht="19.5" customHeight="1" x14ac:dyDescent="0.3">
      <c r="A347" s="1"/>
      <c r="B347" s="303" t="s">
        <v>1048</v>
      </c>
      <c r="C347" s="302"/>
      <c r="D347" s="302"/>
      <c r="E347" s="283"/>
      <c r="F347" s="107"/>
      <c r="G347" s="277"/>
      <c r="K347" s="308"/>
    </row>
    <row r="348" spans="1:15" customFormat="1" ht="19.5" customHeight="1" x14ac:dyDescent="0.3">
      <c r="A348" s="1"/>
      <c r="B348" s="342" t="s">
        <v>668</v>
      </c>
      <c r="C348" s="343">
        <v>10</v>
      </c>
      <c r="D348" s="344"/>
      <c r="E348" s="52">
        <f>F273</f>
        <v>4</v>
      </c>
      <c r="F348" s="280">
        <f>E348/6</f>
        <v>0.66666666666666663</v>
      </c>
      <c r="G348" s="277"/>
      <c r="K348" s="308"/>
    </row>
    <row r="349" spans="1:15" customFormat="1" ht="19.5" customHeight="1" x14ac:dyDescent="0.3">
      <c r="A349" s="1"/>
      <c r="B349" s="342" t="s">
        <v>669</v>
      </c>
      <c r="C349" s="343"/>
      <c r="D349" s="344"/>
      <c r="E349" s="52">
        <f>G273</f>
        <v>2</v>
      </c>
      <c r="F349" s="280">
        <f>E349/6</f>
        <v>0.33333333333333331</v>
      </c>
      <c r="G349" s="277"/>
      <c r="K349" s="308"/>
    </row>
    <row r="350" spans="1:15" customFormat="1" ht="19.5" customHeight="1" x14ac:dyDescent="0.3">
      <c r="A350" s="1"/>
      <c r="B350" s="303" t="s">
        <v>711</v>
      </c>
      <c r="C350" s="302"/>
      <c r="D350" s="302"/>
      <c r="E350" s="283"/>
      <c r="F350" s="107"/>
      <c r="G350" s="277"/>
      <c r="K350" s="308"/>
    </row>
    <row r="351" spans="1:15" customFormat="1" ht="19.5" customHeight="1" x14ac:dyDescent="0.3">
      <c r="A351" s="1"/>
      <c r="B351" s="342" t="s">
        <v>668</v>
      </c>
      <c r="C351" s="343">
        <v>10</v>
      </c>
      <c r="D351" s="344"/>
      <c r="E351" s="52">
        <f>F280</f>
        <v>3</v>
      </c>
      <c r="F351" s="280">
        <f>E351/9</f>
        <v>0.33333333333333331</v>
      </c>
      <c r="G351" s="277"/>
      <c r="K351" s="308"/>
    </row>
    <row r="352" spans="1:15" customFormat="1" ht="19.5" customHeight="1" x14ac:dyDescent="0.3">
      <c r="A352" s="1"/>
      <c r="B352" s="342" t="s">
        <v>669</v>
      </c>
      <c r="C352" s="343"/>
      <c r="D352" s="344"/>
      <c r="E352" s="52">
        <f>G280</f>
        <v>6</v>
      </c>
      <c r="F352" s="280">
        <f>E352/9</f>
        <v>0.66666666666666663</v>
      </c>
      <c r="G352" s="277"/>
      <c r="K352" s="308"/>
    </row>
    <row r="353" spans="1:11" customFormat="1" ht="19.5" customHeight="1" x14ac:dyDescent="0.3">
      <c r="A353" s="1"/>
      <c r="B353" s="284" t="s">
        <v>1049</v>
      </c>
      <c r="C353" s="304"/>
      <c r="D353" s="302"/>
      <c r="E353" s="283"/>
      <c r="F353" s="107"/>
      <c r="G353" s="277"/>
      <c r="K353" s="308"/>
    </row>
    <row r="354" spans="1:11" customFormat="1" ht="19.5" customHeight="1" x14ac:dyDescent="0.3">
      <c r="A354" s="1"/>
      <c r="B354" s="342" t="s">
        <v>668</v>
      </c>
      <c r="C354" s="343">
        <v>46</v>
      </c>
      <c r="D354" s="344"/>
      <c r="E354" s="52">
        <f>F290</f>
        <v>11</v>
      </c>
      <c r="F354" s="280">
        <f>E354/41</f>
        <v>0.26829268292682928</v>
      </c>
      <c r="G354" s="277"/>
      <c r="K354" s="308"/>
    </row>
    <row r="355" spans="1:11" customFormat="1" ht="19.5" customHeight="1" x14ac:dyDescent="0.25">
      <c r="A355" s="2"/>
      <c r="B355" s="342" t="s">
        <v>669</v>
      </c>
      <c r="C355" s="343"/>
      <c r="D355" s="344"/>
      <c r="E355" s="43">
        <f>G290</f>
        <v>29</v>
      </c>
      <c r="F355" s="280">
        <f t="shared" ref="F355:F356" si="64">E355/41</f>
        <v>0.70731707317073167</v>
      </c>
      <c r="G355" s="285"/>
      <c r="K355" s="308"/>
    </row>
    <row r="356" spans="1:11" customFormat="1" ht="19.5" customHeight="1" x14ac:dyDescent="0.25">
      <c r="A356" s="1"/>
      <c r="B356" s="342" t="s">
        <v>672</v>
      </c>
      <c r="C356" s="343"/>
      <c r="D356" s="344"/>
      <c r="E356" s="52">
        <v>1</v>
      </c>
      <c r="F356" s="280">
        <f t="shared" si="64"/>
        <v>2.4390243902439025E-2</v>
      </c>
      <c r="G356" s="345"/>
      <c r="H356" s="345"/>
      <c r="I356" s="345"/>
      <c r="J356" s="273"/>
      <c r="K356" s="308"/>
    </row>
    <row r="357" spans="1:11" customFormat="1" ht="14.25" customHeight="1" x14ac:dyDescent="0.25">
      <c r="A357" s="2"/>
      <c r="B357" s="286"/>
      <c r="C357" s="286"/>
      <c r="D357" s="286"/>
      <c r="E357" s="270"/>
      <c r="F357" s="285"/>
      <c r="G357" s="285"/>
      <c r="K357" s="308"/>
    </row>
    <row r="358" spans="1:11" s="287" customFormat="1" ht="16.5" x14ac:dyDescent="0.25">
      <c r="B358" s="288"/>
      <c r="C358" s="288"/>
      <c r="E358" s="288"/>
      <c r="F358" s="346" t="s">
        <v>1050</v>
      </c>
      <c r="G358" s="346"/>
      <c r="H358" s="346"/>
      <c r="I358" s="346"/>
      <c r="J358" s="346"/>
      <c r="K358" s="346"/>
    </row>
    <row r="359" spans="1:11" s="287" customFormat="1" ht="16.5" x14ac:dyDescent="0.25">
      <c r="A359" s="347" t="s">
        <v>712</v>
      </c>
      <c r="B359" s="347"/>
      <c r="C359" s="347"/>
      <c r="D359" s="289"/>
      <c r="F359" s="347" t="s">
        <v>713</v>
      </c>
      <c r="G359" s="347"/>
      <c r="H359" s="347"/>
      <c r="I359" s="347"/>
      <c r="J359" s="347"/>
      <c r="K359" s="347"/>
    </row>
  </sheetData>
  <autoFilter ref="A5:K333"/>
  <mergeCells count="36">
    <mergeCell ref="A1:C1"/>
    <mergeCell ref="F1:K1"/>
    <mergeCell ref="A2:K2"/>
    <mergeCell ref="F23:I23"/>
    <mergeCell ref="F110:I110"/>
    <mergeCell ref="F6:I6"/>
    <mergeCell ref="B349:D349"/>
    <mergeCell ref="B351:D351"/>
    <mergeCell ref="B352:D352"/>
    <mergeCell ref="K332:K333"/>
    <mergeCell ref="B333:C333"/>
    <mergeCell ref="B335:K335"/>
    <mergeCell ref="B336:K336"/>
    <mergeCell ref="B339:D339"/>
    <mergeCell ref="B332:C332"/>
    <mergeCell ref="B342:D342"/>
    <mergeCell ref="B343:D343"/>
    <mergeCell ref="B345:D345"/>
    <mergeCell ref="B346:D346"/>
    <mergeCell ref="B348:D348"/>
    <mergeCell ref="F204:I204"/>
    <mergeCell ref="B356:D356"/>
    <mergeCell ref="G356:I356"/>
    <mergeCell ref="F358:K358"/>
    <mergeCell ref="A359:C359"/>
    <mergeCell ref="F359:K359"/>
    <mergeCell ref="G343:I343"/>
    <mergeCell ref="B340:D340"/>
    <mergeCell ref="F217:I217"/>
    <mergeCell ref="F218:I218"/>
    <mergeCell ref="F219:I219"/>
    <mergeCell ref="F220:I220"/>
    <mergeCell ref="F307:I307"/>
    <mergeCell ref="B354:D354"/>
    <mergeCell ref="B355:D355"/>
    <mergeCell ref="B341:D341"/>
  </mergeCells>
  <conditionalFormatting sqref="E285:E286">
    <cfRule type="duplicateValues" dxfId="5" priority="2"/>
  </conditionalFormatting>
  <conditionalFormatting sqref="E307">
    <cfRule type="duplicateValues" dxfId="4" priority="1"/>
  </conditionalFormatting>
  <pageMargins left="0.47" right="0.38" top="0.5" bottom="0.41" header="0.2" footer="0.2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359"/>
  <sheetViews>
    <sheetView zoomScale="85" zoomScaleNormal="85" workbookViewId="0">
      <selection activeCell="E7" sqref="E7"/>
    </sheetView>
  </sheetViews>
  <sheetFormatPr defaultRowHeight="15.75" x14ac:dyDescent="0.25"/>
  <cols>
    <col min="1" max="1" width="8.5703125" style="229" customWidth="1"/>
    <col min="2" max="2" width="36.42578125" style="231" customWidth="1"/>
    <col min="3" max="3" width="23.42578125" style="232" customWidth="1"/>
    <col min="4" max="4" width="18.28515625" style="229" customWidth="1"/>
    <col min="5" max="5" width="17.140625" style="229" customWidth="1"/>
    <col min="6" max="6" width="10.5703125" style="230" customWidth="1"/>
    <col min="7" max="7" width="10.5703125" style="229" customWidth="1"/>
    <col min="8" max="8" width="10.140625" style="229" customWidth="1"/>
    <col min="9" max="9" width="11.42578125" style="229" customWidth="1"/>
    <col min="10" max="10" width="25.5703125" style="309" customWidth="1"/>
    <col min="11" max="226" width="9.140625" style="229"/>
    <col min="227" max="227" width="8.5703125" style="229" customWidth="1"/>
    <col min="228" max="228" width="21.42578125" style="229" customWidth="1"/>
    <col min="229" max="229" width="12.42578125" style="229" customWidth="1"/>
    <col min="230" max="230" width="0" style="229" hidden="1" customWidth="1"/>
    <col min="231" max="231" width="13.85546875" style="229" customWidth="1"/>
    <col min="232" max="235" width="9.140625" style="229" customWidth="1"/>
    <col min="236" max="236" width="11.7109375" style="229" customWidth="1"/>
    <col min="237" max="237" width="10.5703125" style="229" customWidth="1"/>
    <col min="238" max="238" width="10.28515625" style="229" customWidth="1"/>
    <col min="239" max="239" width="10.85546875" style="229" customWidth="1"/>
    <col min="240" max="240" width="11.140625" style="229" customWidth="1"/>
    <col min="241" max="241" width="12.5703125" style="229" customWidth="1"/>
    <col min="242" max="242" width="18.28515625" style="229" customWidth="1"/>
    <col min="243" max="243" width="18.42578125" style="229" customWidth="1"/>
    <col min="244" max="244" width="7.140625" style="229" customWidth="1"/>
    <col min="245" max="245" width="10.42578125" style="229" customWidth="1"/>
    <col min="246" max="246" width="7.140625" style="229" customWidth="1"/>
    <col min="247" max="247" width="9.140625" style="229" customWidth="1"/>
    <col min="248" max="248" width="7.28515625" style="229" customWidth="1"/>
    <col min="249" max="249" width="9.140625" style="229" customWidth="1"/>
    <col min="250" max="250" width="6.85546875" style="229" customWidth="1"/>
    <col min="251" max="251" width="10.28515625" style="229" customWidth="1"/>
    <col min="252" max="253" width="9.140625" style="229" customWidth="1"/>
    <col min="254" max="254" width="7.140625" style="229" customWidth="1"/>
    <col min="255" max="255" width="10.42578125" style="229" customWidth="1"/>
    <col min="256" max="256" width="7.140625" style="229" customWidth="1"/>
    <col min="257" max="257" width="9.140625" style="229"/>
    <col min="258" max="258" width="7.28515625" style="229" customWidth="1"/>
    <col min="259" max="259" width="9.140625" style="229"/>
    <col min="260" max="260" width="6.85546875" style="229" customWidth="1"/>
    <col min="261" max="261" width="10.28515625" style="229" customWidth="1"/>
    <col min="262" max="482" width="9.140625" style="229"/>
    <col min="483" max="483" width="8.5703125" style="229" customWidth="1"/>
    <col min="484" max="484" width="21.42578125" style="229" customWidth="1"/>
    <col min="485" max="485" width="12.42578125" style="229" customWidth="1"/>
    <col min="486" max="486" width="0" style="229" hidden="1" customWidth="1"/>
    <col min="487" max="487" width="13.85546875" style="229" customWidth="1"/>
    <col min="488" max="491" width="9.140625" style="229" customWidth="1"/>
    <col min="492" max="492" width="11.7109375" style="229" customWidth="1"/>
    <col min="493" max="493" width="10.5703125" style="229" customWidth="1"/>
    <col min="494" max="494" width="10.28515625" style="229" customWidth="1"/>
    <col min="495" max="495" width="10.85546875" style="229" customWidth="1"/>
    <col min="496" max="496" width="11.140625" style="229" customWidth="1"/>
    <col min="497" max="497" width="12.5703125" style="229" customWidth="1"/>
    <col min="498" max="498" width="18.28515625" style="229" customWidth="1"/>
    <col min="499" max="499" width="18.42578125" style="229" customWidth="1"/>
    <col min="500" max="500" width="7.140625" style="229" customWidth="1"/>
    <col min="501" max="501" width="10.42578125" style="229" customWidth="1"/>
    <col min="502" max="502" width="7.140625" style="229" customWidth="1"/>
    <col min="503" max="503" width="9.140625" style="229" customWidth="1"/>
    <col min="504" max="504" width="7.28515625" style="229" customWidth="1"/>
    <col min="505" max="505" width="9.140625" style="229" customWidth="1"/>
    <col min="506" max="506" width="6.85546875" style="229" customWidth="1"/>
    <col min="507" max="507" width="10.28515625" style="229" customWidth="1"/>
    <col min="508" max="509" width="9.140625" style="229" customWidth="1"/>
    <col min="510" max="510" width="7.140625" style="229" customWidth="1"/>
    <col min="511" max="511" width="10.42578125" style="229" customWidth="1"/>
    <col min="512" max="512" width="7.140625" style="229" customWidth="1"/>
    <col min="513" max="513" width="9.140625" style="229"/>
    <col min="514" max="514" width="7.28515625" style="229" customWidth="1"/>
    <col min="515" max="515" width="9.140625" style="229"/>
    <col min="516" max="516" width="6.85546875" style="229" customWidth="1"/>
    <col min="517" max="517" width="10.28515625" style="229" customWidth="1"/>
    <col min="518" max="738" width="9.140625" style="229"/>
    <col min="739" max="739" width="8.5703125" style="229" customWidth="1"/>
    <col min="740" max="740" width="21.42578125" style="229" customWidth="1"/>
    <col min="741" max="741" width="12.42578125" style="229" customWidth="1"/>
    <col min="742" max="742" width="0" style="229" hidden="1" customWidth="1"/>
    <col min="743" max="743" width="13.85546875" style="229" customWidth="1"/>
    <col min="744" max="747" width="9.140625" style="229" customWidth="1"/>
    <col min="748" max="748" width="11.7109375" style="229" customWidth="1"/>
    <col min="749" max="749" width="10.5703125" style="229" customWidth="1"/>
    <col min="750" max="750" width="10.28515625" style="229" customWidth="1"/>
    <col min="751" max="751" width="10.85546875" style="229" customWidth="1"/>
    <col min="752" max="752" width="11.140625" style="229" customWidth="1"/>
    <col min="753" max="753" width="12.5703125" style="229" customWidth="1"/>
    <col min="754" max="754" width="18.28515625" style="229" customWidth="1"/>
    <col min="755" max="755" width="18.42578125" style="229" customWidth="1"/>
    <col min="756" max="756" width="7.140625" style="229" customWidth="1"/>
    <col min="757" max="757" width="10.42578125" style="229" customWidth="1"/>
    <col min="758" max="758" width="7.140625" style="229" customWidth="1"/>
    <col min="759" max="759" width="9.140625" style="229" customWidth="1"/>
    <col min="760" max="760" width="7.28515625" style="229" customWidth="1"/>
    <col min="761" max="761" width="9.140625" style="229" customWidth="1"/>
    <col min="762" max="762" width="6.85546875" style="229" customWidth="1"/>
    <col min="763" max="763" width="10.28515625" style="229" customWidth="1"/>
    <col min="764" max="765" width="9.140625" style="229" customWidth="1"/>
    <col min="766" max="766" width="7.140625" style="229" customWidth="1"/>
    <col min="767" max="767" width="10.42578125" style="229" customWidth="1"/>
    <col min="768" max="768" width="7.140625" style="229" customWidth="1"/>
    <col min="769" max="769" width="9.140625" style="229"/>
    <col min="770" max="770" width="7.28515625" style="229" customWidth="1"/>
    <col min="771" max="771" width="9.140625" style="229"/>
    <col min="772" max="772" width="6.85546875" style="229" customWidth="1"/>
    <col min="773" max="773" width="10.28515625" style="229" customWidth="1"/>
    <col min="774" max="994" width="9.140625" style="229"/>
    <col min="995" max="995" width="8.5703125" style="229" customWidth="1"/>
    <col min="996" max="996" width="21.42578125" style="229" customWidth="1"/>
    <col min="997" max="997" width="12.42578125" style="229" customWidth="1"/>
    <col min="998" max="998" width="0" style="229" hidden="1" customWidth="1"/>
    <col min="999" max="999" width="13.85546875" style="229" customWidth="1"/>
    <col min="1000" max="1003" width="9.140625" style="229" customWidth="1"/>
    <col min="1004" max="1004" width="11.7109375" style="229" customWidth="1"/>
    <col min="1005" max="1005" width="10.5703125" style="229" customWidth="1"/>
    <col min="1006" max="1006" width="10.28515625" style="229" customWidth="1"/>
    <col min="1007" max="1007" width="10.85546875" style="229" customWidth="1"/>
    <col min="1008" max="1008" width="11.140625" style="229" customWidth="1"/>
    <col min="1009" max="1009" width="12.5703125" style="229" customWidth="1"/>
    <col min="1010" max="1010" width="18.28515625" style="229" customWidth="1"/>
    <col min="1011" max="1011" width="18.42578125" style="229" customWidth="1"/>
    <col min="1012" max="1012" width="7.140625" style="229" customWidth="1"/>
    <col min="1013" max="1013" width="10.42578125" style="229" customWidth="1"/>
    <col min="1014" max="1014" width="7.140625" style="229" customWidth="1"/>
    <col min="1015" max="1015" width="9.140625" style="229" customWidth="1"/>
    <col min="1016" max="1016" width="7.28515625" style="229" customWidth="1"/>
    <col min="1017" max="1017" width="9.140625" style="229" customWidth="1"/>
    <col min="1018" max="1018" width="6.85546875" style="229" customWidth="1"/>
    <col min="1019" max="1019" width="10.28515625" style="229" customWidth="1"/>
    <col min="1020" max="1021" width="9.140625" style="229" customWidth="1"/>
    <col min="1022" max="1022" width="7.140625" style="229" customWidth="1"/>
    <col min="1023" max="1023" width="10.42578125" style="229" customWidth="1"/>
    <col min="1024" max="1024" width="7.140625" style="229" customWidth="1"/>
    <col min="1025" max="1025" width="9.140625" style="229"/>
    <col min="1026" max="1026" width="7.28515625" style="229" customWidth="1"/>
    <col min="1027" max="1027" width="9.140625" style="229"/>
    <col min="1028" max="1028" width="6.85546875" style="229" customWidth="1"/>
    <col min="1029" max="1029" width="10.28515625" style="229" customWidth="1"/>
    <col min="1030" max="1250" width="9.140625" style="229"/>
    <col min="1251" max="1251" width="8.5703125" style="229" customWidth="1"/>
    <col min="1252" max="1252" width="21.42578125" style="229" customWidth="1"/>
    <col min="1253" max="1253" width="12.42578125" style="229" customWidth="1"/>
    <col min="1254" max="1254" width="0" style="229" hidden="1" customWidth="1"/>
    <col min="1255" max="1255" width="13.85546875" style="229" customWidth="1"/>
    <col min="1256" max="1259" width="9.140625" style="229" customWidth="1"/>
    <col min="1260" max="1260" width="11.7109375" style="229" customWidth="1"/>
    <col min="1261" max="1261" width="10.5703125" style="229" customWidth="1"/>
    <col min="1262" max="1262" width="10.28515625" style="229" customWidth="1"/>
    <col min="1263" max="1263" width="10.85546875" style="229" customWidth="1"/>
    <col min="1264" max="1264" width="11.140625" style="229" customWidth="1"/>
    <col min="1265" max="1265" width="12.5703125" style="229" customWidth="1"/>
    <col min="1266" max="1266" width="18.28515625" style="229" customWidth="1"/>
    <col min="1267" max="1267" width="18.42578125" style="229" customWidth="1"/>
    <col min="1268" max="1268" width="7.140625" style="229" customWidth="1"/>
    <col min="1269" max="1269" width="10.42578125" style="229" customWidth="1"/>
    <col min="1270" max="1270" width="7.140625" style="229" customWidth="1"/>
    <col min="1271" max="1271" width="9.140625" style="229" customWidth="1"/>
    <col min="1272" max="1272" width="7.28515625" style="229" customWidth="1"/>
    <col min="1273" max="1273" width="9.140625" style="229" customWidth="1"/>
    <col min="1274" max="1274" width="6.85546875" style="229" customWidth="1"/>
    <col min="1275" max="1275" width="10.28515625" style="229" customWidth="1"/>
    <col min="1276" max="1277" width="9.140625" style="229" customWidth="1"/>
    <col min="1278" max="1278" width="7.140625" style="229" customWidth="1"/>
    <col min="1279" max="1279" width="10.42578125" style="229" customWidth="1"/>
    <col min="1280" max="1280" width="7.140625" style="229" customWidth="1"/>
    <col min="1281" max="1281" width="9.140625" style="229"/>
    <col min="1282" max="1282" width="7.28515625" style="229" customWidth="1"/>
    <col min="1283" max="1283" width="9.140625" style="229"/>
    <col min="1284" max="1284" width="6.85546875" style="229" customWidth="1"/>
    <col min="1285" max="1285" width="10.28515625" style="229" customWidth="1"/>
    <col min="1286" max="1506" width="9.140625" style="229"/>
    <col min="1507" max="1507" width="8.5703125" style="229" customWidth="1"/>
    <col min="1508" max="1508" width="21.42578125" style="229" customWidth="1"/>
    <col min="1509" max="1509" width="12.42578125" style="229" customWidth="1"/>
    <col min="1510" max="1510" width="0" style="229" hidden="1" customWidth="1"/>
    <col min="1511" max="1511" width="13.85546875" style="229" customWidth="1"/>
    <col min="1512" max="1515" width="9.140625" style="229" customWidth="1"/>
    <col min="1516" max="1516" width="11.7109375" style="229" customWidth="1"/>
    <col min="1517" max="1517" width="10.5703125" style="229" customWidth="1"/>
    <col min="1518" max="1518" width="10.28515625" style="229" customWidth="1"/>
    <col min="1519" max="1519" width="10.85546875" style="229" customWidth="1"/>
    <col min="1520" max="1520" width="11.140625" style="229" customWidth="1"/>
    <col min="1521" max="1521" width="12.5703125" style="229" customWidth="1"/>
    <col min="1522" max="1522" width="18.28515625" style="229" customWidth="1"/>
    <col min="1523" max="1523" width="18.42578125" style="229" customWidth="1"/>
    <col min="1524" max="1524" width="7.140625" style="229" customWidth="1"/>
    <col min="1525" max="1525" width="10.42578125" style="229" customWidth="1"/>
    <col min="1526" max="1526" width="7.140625" style="229" customWidth="1"/>
    <col min="1527" max="1527" width="9.140625" style="229" customWidth="1"/>
    <col min="1528" max="1528" width="7.28515625" style="229" customWidth="1"/>
    <col min="1529" max="1529" width="9.140625" style="229" customWidth="1"/>
    <col min="1530" max="1530" width="6.85546875" style="229" customWidth="1"/>
    <col min="1531" max="1531" width="10.28515625" style="229" customWidth="1"/>
    <col min="1532" max="1533" width="9.140625" style="229" customWidth="1"/>
    <col min="1534" max="1534" width="7.140625" style="229" customWidth="1"/>
    <col min="1535" max="1535" width="10.42578125" style="229" customWidth="1"/>
    <col min="1536" max="1536" width="7.140625" style="229" customWidth="1"/>
    <col min="1537" max="1537" width="9.140625" style="229"/>
    <col min="1538" max="1538" width="7.28515625" style="229" customWidth="1"/>
    <col min="1539" max="1539" width="9.140625" style="229"/>
    <col min="1540" max="1540" width="6.85546875" style="229" customWidth="1"/>
    <col min="1541" max="1541" width="10.28515625" style="229" customWidth="1"/>
    <col min="1542" max="1762" width="9.140625" style="229"/>
    <col min="1763" max="1763" width="8.5703125" style="229" customWidth="1"/>
    <col min="1764" max="1764" width="21.42578125" style="229" customWidth="1"/>
    <col min="1765" max="1765" width="12.42578125" style="229" customWidth="1"/>
    <col min="1766" max="1766" width="0" style="229" hidden="1" customWidth="1"/>
    <col min="1767" max="1767" width="13.85546875" style="229" customWidth="1"/>
    <col min="1768" max="1771" width="9.140625" style="229" customWidth="1"/>
    <col min="1772" max="1772" width="11.7109375" style="229" customWidth="1"/>
    <col min="1773" max="1773" width="10.5703125" style="229" customWidth="1"/>
    <col min="1774" max="1774" width="10.28515625" style="229" customWidth="1"/>
    <col min="1775" max="1775" width="10.85546875" style="229" customWidth="1"/>
    <col min="1776" max="1776" width="11.140625" style="229" customWidth="1"/>
    <col min="1777" max="1777" width="12.5703125" style="229" customWidth="1"/>
    <col min="1778" max="1778" width="18.28515625" style="229" customWidth="1"/>
    <col min="1779" max="1779" width="18.42578125" style="229" customWidth="1"/>
    <col min="1780" max="1780" width="7.140625" style="229" customWidth="1"/>
    <col min="1781" max="1781" width="10.42578125" style="229" customWidth="1"/>
    <col min="1782" max="1782" width="7.140625" style="229" customWidth="1"/>
    <col min="1783" max="1783" width="9.140625" style="229" customWidth="1"/>
    <col min="1784" max="1784" width="7.28515625" style="229" customWidth="1"/>
    <col min="1785" max="1785" width="9.140625" style="229" customWidth="1"/>
    <col min="1786" max="1786" width="6.85546875" style="229" customWidth="1"/>
    <col min="1787" max="1787" width="10.28515625" style="229" customWidth="1"/>
    <col min="1788" max="1789" width="9.140625" style="229" customWidth="1"/>
    <col min="1790" max="1790" width="7.140625" style="229" customWidth="1"/>
    <col min="1791" max="1791" width="10.42578125" style="229" customWidth="1"/>
    <col min="1792" max="1792" width="7.140625" style="229" customWidth="1"/>
    <col min="1793" max="1793" width="9.140625" style="229"/>
    <col min="1794" max="1794" width="7.28515625" style="229" customWidth="1"/>
    <col min="1795" max="1795" width="9.140625" style="229"/>
    <col min="1796" max="1796" width="6.85546875" style="229" customWidth="1"/>
    <col min="1797" max="1797" width="10.28515625" style="229" customWidth="1"/>
    <col min="1798" max="2018" width="9.140625" style="229"/>
    <col min="2019" max="2019" width="8.5703125" style="229" customWidth="1"/>
    <col min="2020" max="2020" width="21.42578125" style="229" customWidth="1"/>
    <col min="2021" max="2021" width="12.42578125" style="229" customWidth="1"/>
    <col min="2022" max="2022" width="0" style="229" hidden="1" customWidth="1"/>
    <col min="2023" max="2023" width="13.85546875" style="229" customWidth="1"/>
    <col min="2024" max="2027" width="9.140625" style="229" customWidth="1"/>
    <col min="2028" max="2028" width="11.7109375" style="229" customWidth="1"/>
    <col min="2029" max="2029" width="10.5703125" style="229" customWidth="1"/>
    <col min="2030" max="2030" width="10.28515625" style="229" customWidth="1"/>
    <col min="2031" max="2031" width="10.85546875" style="229" customWidth="1"/>
    <col min="2032" max="2032" width="11.140625" style="229" customWidth="1"/>
    <col min="2033" max="2033" width="12.5703125" style="229" customWidth="1"/>
    <col min="2034" max="2034" width="18.28515625" style="229" customWidth="1"/>
    <col min="2035" max="2035" width="18.42578125" style="229" customWidth="1"/>
    <col min="2036" max="2036" width="7.140625" style="229" customWidth="1"/>
    <col min="2037" max="2037" width="10.42578125" style="229" customWidth="1"/>
    <col min="2038" max="2038" width="7.140625" style="229" customWidth="1"/>
    <col min="2039" max="2039" width="9.140625" style="229" customWidth="1"/>
    <col min="2040" max="2040" width="7.28515625" style="229" customWidth="1"/>
    <col min="2041" max="2041" width="9.140625" style="229" customWidth="1"/>
    <col min="2042" max="2042" width="6.85546875" style="229" customWidth="1"/>
    <col min="2043" max="2043" width="10.28515625" style="229" customWidth="1"/>
    <col min="2044" max="2045" width="9.140625" style="229" customWidth="1"/>
    <col min="2046" max="2046" width="7.140625" style="229" customWidth="1"/>
    <col min="2047" max="2047" width="10.42578125" style="229" customWidth="1"/>
    <col min="2048" max="2048" width="7.140625" style="229" customWidth="1"/>
    <col min="2049" max="2049" width="9.140625" style="229"/>
    <col min="2050" max="2050" width="7.28515625" style="229" customWidth="1"/>
    <col min="2051" max="2051" width="9.140625" style="229"/>
    <col min="2052" max="2052" width="6.85546875" style="229" customWidth="1"/>
    <col min="2053" max="2053" width="10.28515625" style="229" customWidth="1"/>
    <col min="2054" max="2274" width="9.140625" style="229"/>
    <col min="2275" max="2275" width="8.5703125" style="229" customWidth="1"/>
    <col min="2276" max="2276" width="21.42578125" style="229" customWidth="1"/>
    <col min="2277" max="2277" width="12.42578125" style="229" customWidth="1"/>
    <col min="2278" max="2278" width="0" style="229" hidden="1" customWidth="1"/>
    <col min="2279" max="2279" width="13.85546875" style="229" customWidth="1"/>
    <col min="2280" max="2283" width="9.140625" style="229" customWidth="1"/>
    <col min="2284" max="2284" width="11.7109375" style="229" customWidth="1"/>
    <col min="2285" max="2285" width="10.5703125" style="229" customWidth="1"/>
    <col min="2286" max="2286" width="10.28515625" style="229" customWidth="1"/>
    <col min="2287" max="2287" width="10.85546875" style="229" customWidth="1"/>
    <col min="2288" max="2288" width="11.140625" style="229" customWidth="1"/>
    <col min="2289" max="2289" width="12.5703125" style="229" customWidth="1"/>
    <col min="2290" max="2290" width="18.28515625" style="229" customWidth="1"/>
    <col min="2291" max="2291" width="18.42578125" style="229" customWidth="1"/>
    <col min="2292" max="2292" width="7.140625" style="229" customWidth="1"/>
    <col min="2293" max="2293" width="10.42578125" style="229" customWidth="1"/>
    <col min="2294" max="2294" width="7.140625" style="229" customWidth="1"/>
    <col min="2295" max="2295" width="9.140625" style="229" customWidth="1"/>
    <col min="2296" max="2296" width="7.28515625" style="229" customWidth="1"/>
    <col min="2297" max="2297" width="9.140625" style="229" customWidth="1"/>
    <col min="2298" max="2298" width="6.85546875" style="229" customWidth="1"/>
    <col min="2299" max="2299" width="10.28515625" style="229" customWidth="1"/>
    <col min="2300" max="2301" width="9.140625" style="229" customWidth="1"/>
    <col min="2302" max="2302" width="7.140625" style="229" customWidth="1"/>
    <col min="2303" max="2303" width="10.42578125" style="229" customWidth="1"/>
    <col min="2304" max="2304" width="7.140625" style="229" customWidth="1"/>
    <col min="2305" max="2305" width="9.140625" style="229"/>
    <col min="2306" max="2306" width="7.28515625" style="229" customWidth="1"/>
    <col min="2307" max="2307" width="9.140625" style="229"/>
    <col min="2308" max="2308" width="6.85546875" style="229" customWidth="1"/>
    <col min="2309" max="2309" width="10.28515625" style="229" customWidth="1"/>
    <col min="2310" max="2530" width="9.140625" style="229"/>
    <col min="2531" max="2531" width="8.5703125" style="229" customWidth="1"/>
    <col min="2532" max="2532" width="21.42578125" style="229" customWidth="1"/>
    <col min="2533" max="2533" width="12.42578125" style="229" customWidth="1"/>
    <col min="2534" max="2534" width="0" style="229" hidden="1" customWidth="1"/>
    <col min="2535" max="2535" width="13.85546875" style="229" customWidth="1"/>
    <col min="2536" max="2539" width="9.140625" style="229" customWidth="1"/>
    <col min="2540" max="2540" width="11.7109375" style="229" customWidth="1"/>
    <col min="2541" max="2541" width="10.5703125" style="229" customWidth="1"/>
    <col min="2542" max="2542" width="10.28515625" style="229" customWidth="1"/>
    <col min="2543" max="2543" width="10.85546875" style="229" customWidth="1"/>
    <col min="2544" max="2544" width="11.140625" style="229" customWidth="1"/>
    <col min="2545" max="2545" width="12.5703125" style="229" customWidth="1"/>
    <col min="2546" max="2546" width="18.28515625" style="229" customWidth="1"/>
    <col min="2547" max="2547" width="18.42578125" style="229" customWidth="1"/>
    <col min="2548" max="2548" width="7.140625" style="229" customWidth="1"/>
    <col min="2549" max="2549" width="10.42578125" style="229" customWidth="1"/>
    <col min="2550" max="2550" width="7.140625" style="229" customWidth="1"/>
    <col min="2551" max="2551" width="9.140625" style="229" customWidth="1"/>
    <col min="2552" max="2552" width="7.28515625" style="229" customWidth="1"/>
    <col min="2553" max="2553" width="9.140625" style="229" customWidth="1"/>
    <col min="2554" max="2554" width="6.85546875" style="229" customWidth="1"/>
    <col min="2555" max="2555" width="10.28515625" style="229" customWidth="1"/>
    <col min="2556" max="2557" width="9.140625" style="229" customWidth="1"/>
    <col min="2558" max="2558" width="7.140625" style="229" customWidth="1"/>
    <col min="2559" max="2559" width="10.42578125" style="229" customWidth="1"/>
    <col min="2560" max="2560" width="7.140625" style="229" customWidth="1"/>
    <col min="2561" max="2561" width="9.140625" style="229"/>
    <col min="2562" max="2562" width="7.28515625" style="229" customWidth="1"/>
    <col min="2563" max="2563" width="9.140625" style="229"/>
    <col min="2564" max="2564" width="6.85546875" style="229" customWidth="1"/>
    <col min="2565" max="2565" width="10.28515625" style="229" customWidth="1"/>
    <col min="2566" max="2786" width="9.140625" style="229"/>
    <col min="2787" max="2787" width="8.5703125" style="229" customWidth="1"/>
    <col min="2788" max="2788" width="21.42578125" style="229" customWidth="1"/>
    <col min="2789" max="2789" width="12.42578125" style="229" customWidth="1"/>
    <col min="2790" max="2790" width="0" style="229" hidden="1" customWidth="1"/>
    <col min="2791" max="2791" width="13.85546875" style="229" customWidth="1"/>
    <col min="2792" max="2795" width="9.140625" style="229" customWidth="1"/>
    <col min="2796" max="2796" width="11.7109375" style="229" customWidth="1"/>
    <col min="2797" max="2797" width="10.5703125" style="229" customWidth="1"/>
    <col min="2798" max="2798" width="10.28515625" style="229" customWidth="1"/>
    <col min="2799" max="2799" width="10.85546875" style="229" customWidth="1"/>
    <col min="2800" max="2800" width="11.140625" style="229" customWidth="1"/>
    <col min="2801" max="2801" width="12.5703125" style="229" customWidth="1"/>
    <col min="2802" max="2802" width="18.28515625" style="229" customWidth="1"/>
    <col min="2803" max="2803" width="18.42578125" style="229" customWidth="1"/>
    <col min="2804" max="2804" width="7.140625" style="229" customWidth="1"/>
    <col min="2805" max="2805" width="10.42578125" style="229" customWidth="1"/>
    <col min="2806" max="2806" width="7.140625" style="229" customWidth="1"/>
    <col min="2807" max="2807" width="9.140625" style="229" customWidth="1"/>
    <col min="2808" max="2808" width="7.28515625" style="229" customWidth="1"/>
    <col min="2809" max="2809" width="9.140625" style="229" customWidth="1"/>
    <col min="2810" max="2810" width="6.85546875" style="229" customWidth="1"/>
    <col min="2811" max="2811" width="10.28515625" style="229" customWidth="1"/>
    <col min="2812" max="2813" width="9.140625" style="229" customWidth="1"/>
    <col min="2814" max="2814" width="7.140625" style="229" customWidth="1"/>
    <col min="2815" max="2815" width="10.42578125" style="229" customWidth="1"/>
    <col min="2816" max="2816" width="7.140625" style="229" customWidth="1"/>
    <col min="2817" max="2817" width="9.140625" style="229"/>
    <col min="2818" max="2818" width="7.28515625" style="229" customWidth="1"/>
    <col min="2819" max="2819" width="9.140625" style="229"/>
    <col min="2820" max="2820" width="6.85546875" style="229" customWidth="1"/>
    <col min="2821" max="2821" width="10.28515625" style="229" customWidth="1"/>
    <col min="2822" max="3042" width="9.140625" style="229"/>
    <col min="3043" max="3043" width="8.5703125" style="229" customWidth="1"/>
    <col min="3044" max="3044" width="21.42578125" style="229" customWidth="1"/>
    <col min="3045" max="3045" width="12.42578125" style="229" customWidth="1"/>
    <col min="3046" max="3046" width="0" style="229" hidden="1" customWidth="1"/>
    <col min="3047" max="3047" width="13.85546875" style="229" customWidth="1"/>
    <col min="3048" max="3051" width="9.140625" style="229" customWidth="1"/>
    <col min="3052" max="3052" width="11.7109375" style="229" customWidth="1"/>
    <col min="3053" max="3053" width="10.5703125" style="229" customWidth="1"/>
    <col min="3054" max="3054" width="10.28515625" style="229" customWidth="1"/>
    <col min="3055" max="3055" width="10.85546875" style="229" customWidth="1"/>
    <col min="3056" max="3056" width="11.140625" style="229" customWidth="1"/>
    <col min="3057" max="3057" width="12.5703125" style="229" customWidth="1"/>
    <col min="3058" max="3058" width="18.28515625" style="229" customWidth="1"/>
    <col min="3059" max="3059" width="18.42578125" style="229" customWidth="1"/>
    <col min="3060" max="3060" width="7.140625" style="229" customWidth="1"/>
    <col min="3061" max="3061" width="10.42578125" style="229" customWidth="1"/>
    <col min="3062" max="3062" width="7.140625" style="229" customWidth="1"/>
    <col min="3063" max="3063" width="9.140625" style="229" customWidth="1"/>
    <col min="3064" max="3064" width="7.28515625" style="229" customWidth="1"/>
    <col min="3065" max="3065" width="9.140625" style="229" customWidth="1"/>
    <col min="3066" max="3066" width="6.85546875" style="229" customWidth="1"/>
    <col min="3067" max="3067" width="10.28515625" style="229" customWidth="1"/>
    <col min="3068" max="3069" width="9.140625" style="229" customWidth="1"/>
    <col min="3070" max="3070" width="7.140625" style="229" customWidth="1"/>
    <col min="3071" max="3071" width="10.42578125" style="229" customWidth="1"/>
    <col min="3072" max="3072" width="7.140625" style="229" customWidth="1"/>
    <col min="3073" max="3073" width="9.140625" style="229"/>
    <col min="3074" max="3074" width="7.28515625" style="229" customWidth="1"/>
    <col min="3075" max="3075" width="9.140625" style="229"/>
    <col min="3076" max="3076" width="6.85546875" style="229" customWidth="1"/>
    <col min="3077" max="3077" width="10.28515625" style="229" customWidth="1"/>
    <col min="3078" max="3298" width="9.140625" style="229"/>
    <col min="3299" max="3299" width="8.5703125" style="229" customWidth="1"/>
    <col min="3300" max="3300" width="21.42578125" style="229" customWidth="1"/>
    <col min="3301" max="3301" width="12.42578125" style="229" customWidth="1"/>
    <col min="3302" max="3302" width="0" style="229" hidden="1" customWidth="1"/>
    <col min="3303" max="3303" width="13.85546875" style="229" customWidth="1"/>
    <col min="3304" max="3307" width="9.140625" style="229" customWidth="1"/>
    <col min="3308" max="3308" width="11.7109375" style="229" customWidth="1"/>
    <col min="3309" max="3309" width="10.5703125" style="229" customWidth="1"/>
    <col min="3310" max="3310" width="10.28515625" style="229" customWidth="1"/>
    <col min="3311" max="3311" width="10.85546875" style="229" customWidth="1"/>
    <col min="3312" max="3312" width="11.140625" style="229" customWidth="1"/>
    <col min="3313" max="3313" width="12.5703125" style="229" customWidth="1"/>
    <col min="3314" max="3314" width="18.28515625" style="229" customWidth="1"/>
    <col min="3315" max="3315" width="18.42578125" style="229" customWidth="1"/>
    <col min="3316" max="3316" width="7.140625" style="229" customWidth="1"/>
    <col min="3317" max="3317" width="10.42578125" style="229" customWidth="1"/>
    <col min="3318" max="3318" width="7.140625" style="229" customWidth="1"/>
    <col min="3319" max="3319" width="9.140625" style="229" customWidth="1"/>
    <col min="3320" max="3320" width="7.28515625" style="229" customWidth="1"/>
    <col min="3321" max="3321" width="9.140625" style="229" customWidth="1"/>
    <col min="3322" max="3322" width="6.85546875" style="229" customWidth="1"/>
    <col min="3323" max="3323" width="10.28515625" style="229" customWidth="1"/>
    <col min="3324" max="3325" width="9.140625" style="229" customWidth="1"/>
    <col min="3326" max="3326" width="7.140625" style="229" customWidth="1"/>
    <col min="3327" max="3327" width="10.42578125" style="229" customWidth="1"/>
    <col min="3328" max="3328" width="7.140625" style="229" customWidth="1"/>
    <col min="3329" max="3329" width="9.140625" style="229"/>
    <col min="3330" max="3330" width="7.28515625" style="229" customWidth="1"/>
    <col min="3331" max="3331" width="9.140625" style="229"/>
    <col min="3332" max="3332" width="6.85546875" style="229" customWidth="1"/>
    <col min="3333" max="3333" width="10.28515625" style="229" customWidth="1"/>
    <col min="3334" max="3554" width="9.140625" style="229"/>
    <col min="3555" max="3555" width="8.5703125" style="229" customWidth="1"/>
    <col min="3556" max="3556" width="21.42578125" style="229" customWidth="1"/>
    <col min="3557" max="3557" width="12.42578125" style="229" customWidth="1"/>
    <col min="3558" max="3558" width="0" style="229" hidden="1" customWidth="1"/>
    <col min="3559" max="3559" width="13.85546875" style="229" customWidth="1"/>
    <col min="3560" max="3563" width="9.140625" style="229" customWidth="1"/>
    <col min="3564" max="3564" width="11.7109375" style="229" customWidth="1"/>
    <col min="3565" max="3565" width="10.5703125" style="229" customWidth="1"/>
    <col min="3566" max="3566" width="10.28515625" style="229" customWidth="1"/>
    <col min="3567" max="3567" width="10.85546875" style="229" customWidth="1"/>
    <col min="3568" max="3568" width="11.140625" style="229" customWidth="1"/>
    <col min="3569" max="3569" width="12.5703125" style="229" customWidth="1"/>
    <col min="3570" max="3570" width="18.28515625" style="229" customWidth="1"/>
    <col min="3571" max="3571" width="18.42578125" style="229" customWidth="1"/>
    <col min="3572" max="3572" width="7.140625" style="229" customWidth="1"/>
    <col min="3573" max="3573" width="10.42578125" style="229" customWidth="1"/>
    <col min="3574" max="3574" width="7.140625" style="229" customWidth="1"/>
    <col min="3575" max="3575" width="9.140625" style="229" customWidth="1"/>
    <col min="3576" max="3576" width="7.28515625" style="229" customWidth="1"/>
    <col min="3577" max="3577" width="9.140625" style="229" customWidth="1"/>
    <col min="3578" max="3578" width="6.85546875" style="229" customWidth="1"/>
    <col min="3579" max="3579" width="10.28515625" style="229" customWidth="1"/>
    <col min="3580" max="3581" width="9.140625" style="229" customWidth="1"/>
    <col min="3582" max="3582" width="7.140625" style="229" customWidth="1"/>
    <col min="3583" max="3583" width="10.42578125" style="229" customWidth="1"/>
    <col min="3584" max="3584" width="7.140625" style="229" customWidth="1"/>
    <col min="3585" max="3585" width="9.140625" style="229"/>
    <col min="3586" max="3586" width="7.28515625" style="229" customWidth="1"/>
    <col min="3587" max="3587" width="9.140625" style="229"/>
    <col min="3588" max="3588" width="6.85546875" style="229" customWidth="1"/>
    <col min="3589" max="3589" width="10.28515625" style="229" customWidth="1"/>
    <col min="3590" max="3810" width="9.140625" style="229"/>
    <col min="3811" max="3811" width="8.5703125" style="229" customWidth="1"/>
    <col min="3812" max="3812" width="21.42578125" style="229" customWidth="1"/>
    <col min="3813" max="3813" width="12.42578125" style="229" customWidth="1"/>
    <col min="3814" max="3814" width="0" style="229" hidden="1" customWidth="1"/>
    <col min="3815" max="3815" width="13.85546875" style="229" customWidth="1"/>
    <col min="3816" max="3819" width="9.140625" style="229" customWidth="1"/>
    <col min="3820" max="3820" width="11.7109375" style="229" customWidth="1"/>
    <col min="3821" max="3821" width="10.5703125" style="229" customWidth="1"/>
    <col min="3822" max="3822" width="10.28515625" style="229" customWidth="1"/>
    <col min="3823" max="3823" width="10.85546875" style="229" customWidth="1"/>
    <col min="3824" max="3824" width="11.140625" style="229" customWidth="1"/>
    <col min="3825" max="3825" width="12.5703125" style="229" customWidth="1"/>
    <col min="3826" max="3826" width="18.28515625" style="229" customWidth="1"/>
    <col min="3827" max="3827" width="18.42578125" style="229" customWidth="1"/>
    <col min="3828" max="3828" width="7.140625" style="229" customWidth="1"/>
    <col min="3829" max="3829" width="10.42578125" style="229" customWidth="1"/>
    <col min="3830" max="3830" width="7.140625" style="229" customWidth="1"/>
    <col min="3831" max="3831" width="9.140625" style="229" customWidth="1"/>
    <col min="3832" max="3832" width="7.28515625" style="229" customWidth="1"/>
    <col min="3833" max="3833" width="9.140625" style="229" customWidth="1"/>
    <col min="3834" max="3834" width="6.85546875" style="229" customWidth="1"/>
    <col min="3835" max="3835" width="10.28515625" style="229" customWidth="1"/>
    <col min="3836" max="3837" width="9.140625" style="229" customWidth="1"/>
    <col min="3838" max="3838" width="7.140625" style="229" customWidth="1"/>
    <col min="3839" max="3839" width="10.42578125" style="229" customWidth="1"/>
    <col min="3840" max="3840" width="7.140625" style="229" customWidth="1"/>
    <col min="3841" max="3841" width="9.140625" style="229"/>
    <col min="3842" max="3842" width="7.28515625" style="229" customWidth="1"/>
    <col min="3843" max="3843" width="9.140625" style="229"/>
    <col min="3844" max="3844" width="6.85546875" style="229" customWidth="1"/>
    <col min="3845" max="3845" width="10.28515625" style="229" customWidth="1"/>
    <col min="3846" max="4066" width="9.140625" style="229"/>
    <col min="4067" max="4067" width="8.5703125" style="229" customWidth="1"/>
    <col min="4068" max="4068" width="21.42578125" style="229" customWidth="1"/>
    <col min="4069" max="4069" width="12.42578125" style="229" customWidth="1"/>
    <col min="4070" max="4070" width="0" style="229" hidden="1" customWidth="1"/>
    <col min="4071" max="4071" width="13.85546875" style="229" customWidth="1"/>
    <col min="4072" max="4075" width="9.140625" style="229" customWidth="1"/>
    <col min="4076" max="4076" width="11.7109375" style="229" customWidth="1"/>
    <col min="4077" max="4077" width="10.5703125" style="229" customWidth="1"/>
    <col min="4078" max="4078" width="10.28515625" style="229" customWidth="1"/>
    <col min="4079" max="4079" width="10.85546875" style="229" customWidth="1"/>
    <col min="4080" max="4080" width="11.140625" style="229" customWidth="1"/>
    <col min="4081" max="4081" width="12.5703125" style="229" customWidth="1"/>
    <col min="4082" max="4082" width="18.28515625" style="229" customWidth="1"/>
    <col min="4083" max="4083" width="18.42578125" style="229" customWidth="1"/>
    <col min="4084" max="4084" width="7.140625" style="229" customWidth="1"/>
    <col min="4085" max="4085" width="10.42578125" style="229" customWidth="1"/>
    <col min="4086" max="4086" width="7.140625" style="229" customWidth="1"/>
    <col min="4087" max="4087" width="9.140625" style="229" customWidth="1"/>
    <col min="4088" max="4088" width="7.28515625" style="229" customWidth="1"/>
    <col min="4089" max="4089" width="9.140625" style="229" customWidth="1"/>
    <col min="4090" max="4090" width="6.85546875" style="229" customWidth="1"/>
    <col min="4091" max="4091" width="10.28515625" style="229" customWidth="1"/>
    <col min="4092" max="4093" width="9.140625" style="229" customWidth="1"/>
    <col min="4094" max="4094" width="7.140625" style="229" customWidth="1"/>
    <col min="4095" max="4095" width="10.42578125" style="229" customWidth="1"/>
    <col min="4096" max="4096" width="7.140625" style="229" customWidth="1"/>
    <col min="4097" max="4097" width="9.140625" style="229"/>
    <col min="4098" max="4098" width="7.28515625" style="229" customWidth="1"/>
    <col min="4099" max="4099" width="9.140625" style="229"/>
    <col min="4100" max="4100" width="6.85546875" style="229" customWidth="1"/>
    <col min="4101" max="4101" width="10.28515625" style="229" customWidth="1"/>
    <col min="4102" max="4322" width="9.140625" style="229"/>
    <col min="4323" max="4323" width="8.5703125" style="229" customWidth="1"/>
    <col min="4324" max="4324" width="21.42578125" style="229" customWidth="1"/>
    <col min="4325" max="4325" width="12.42578125" style="229" customWidth="1"/>
    <col min="4326" max="4326" width="0" style="229" hidden="1" customWidth="1"/>
    <col min="4327" max="4327" width="13.85546875" style="229" customWidth="1"/>
    <col min="4328" max="4331" width="9.140625" style="229" customWidth="1"/>
    <col min="4332" max="4332" width="11.7109375" style="229" customWidth="1"/>
    <col min="4333" max="4333" width="10.5703125" style="229" customWidth="1"/>
    <col min="4334" max="4334" width="10.28515625" style="229" customWidth="1"/>
    <col min="4335" max="4335" width="10.85546875" style="229" customWidth="1"/>
    <col min="4336" max="4336" width="11.140625" style="229" customWidth="1"/>
    <col min="4337" max="4337" width="12.5703125" style="229" customWidth="1"/>
    <col min="4338" max="4338" width="18.28515625" style="229" customWidth="1"/>
    <col min="4339" max="4339" width="18.42578125" style="229" customWidth="1"/>
    <col min="4340" max="4340" width="7.140625" style="229" customWidth="1"/>
    <col min="4341" max="4341" width="10.42578125" style="229" customWidth="1"/>
    <col min="4342" max="4342" width="7.140625" style="229" customWidth="1"/>
    <col min="4343" max="4343" width="9.140625" style="229" customWidth="1"/>
    <col min="4344" max="4344" width="7.28515625" style="229" customWidth="1"/>
    <col min="4345" max="4345" width="9.140625" style="229" customWidth="1"/>
    <col min="4346" max="4346" width="6.85546875" style="229" customWidth="1"/>
    <col min="4347" max="4347" width="10.28515625" style="229" customWidth="1"/>
    <col min="4348" max="4349" width="9.140625" style="229" customWidth="1"/>
    <col min="4350" max="4350" width="7.140625" style="229" customWidth="1"/>
    <col min="4351" max="4351" width="10.42578125" style="229" customWidth="1"/>
    <col min="4352" max="4352" width="7.140625" style="229" customWidth="1"/>
    <col min="4353" max="4353" width="9.140625" style="229"/>
    <col min="4354" max="4354" width="7.28515625" style="229" customWidth="1"/>
    <col min="4355" max="4355" width="9.140625" style="229"/>
    <col min="4356" max="4356" width="6.85546875" style="229" customWidth="1"/>
    <col min="4357" max="4357" width="10.28515625" style="229" customWidth="1"/>
    <col min="4358" max="4578" width="9.140625" style="229"/>
    <col min="4579" max="4579" width="8.5703125" style="229" customWidth="1"/>
    <col min="4580" max="4580" width="21.42578125" style="229" customWidth="1"/>
    <col min="4581" max="4581" width="12.42578125" style="229" customWidth="1"/>
    <col min="4582" max="4582" width="0" style="229" hidden="1" customWidth="1"/>
    <col min="4583" max="4583" width="13.85546875" style="229" customWidth="1"/>
    <col min="4584" max="4587" width="9.140625" style="229" customWidth="1"/>
    <col min="4588" max="4588" width="11.7109375" style="229" customWidth="1"/>
    <col min="4589" max="4589" width="10.5703125" style="229" customWidth="1"/>
    <col min="4590" max="4590" width="10.28515625" style="229" customWidth="1"/>
    <col min="4591" max="4591" width="10.85546875" style="229" customWidth="1"/>
    <col min="4592" max="4592" width="11.140625" style="229" customWidth="1"/>
    <col min="4593" max="4593" width="12.5703125" style="229" customWidth="1"/>
    <col min="4594" max="4594" width="18.28515625" style="229" customWidth="1"/>
    <col min="4595" max="4595" width="18.42578125" style="229" customWidth="1"/>
    <col min="4596" max="4596" width="7.140625" style="229" customWidth="1"/>
    <col min="4597" max="4597" width="10.42578125" style="229" customWidth="1"/>
    <col min="4598" max="4598" width="7.140625" style="229" customWidth="1"/>
    <col min="4599" max="4599" width="9.140625" style="229" customWidth="1"/>
    <col min="4600" max="4600" width="7.28515625" style="229" customWidth="1"/>
    <col min="4601" max="4601" width="9.140625" style="229" customWidth="1"/>
    <col min="4602" max="4602" width="6.85546875" style="229" customWidth="1"/>
    <col min="4603" max="4603" width="10.28515625" style="229" customWidth="1"/>
    <col min="4604" max="4605" width="9.140625" style="229" customWidth="1"/>
    <col min="4606" max="4606" width="7.140625" style="229" customWidth="1"/>
    <col min="4607" max="4607" width="10.42578125" style="229" customWidth="1"/>
    <col min="4608" max="4608" width="7.140625" style="229" customWidth="1"/>
    <col min="4609" max="4609" width="9.140625" style="229"/>
    <col min="4610" max="4610" width="7.28515625" style="229" customWidth="1"/>
    <col min="4611" max="4611" width="9.140625" style="229"/>
    <col min="4612" max="4612" width="6.85546875" style="229" customWidth="1"/>
    <col min="4613" max="4613" width="10.28515625" style="229" customWidth="1"/>
    <col min="4614" max="4834" width="9.140625" style="229"/>
    <col min="4835" max="4835" width="8.5703125" style="229" customWidth="1"/>
    <col min="4836" max="4836" width="21.42578125" style="229" customWidth="1"/>
    <col min="4837" max="4837" width="12.42578125" style="229" customWidth="1"/>
    <col min="4838" max="4838" width="0" style="229" hidden="1" customWidth="1"/>
    <col min="4839" max="4839" width="13.85546875" style="229" customWidth="1"/>
    <col min="4840" max="4843" width="9.140625" style="229" customWidth="1"/>
    <col min="4844" max="4844" width="11.7109375" style="229" customWidth="1"/>
    <col min="4845" max="4845" width="10.5703125" style="229" customWidth="1"/>
    <col min="4846" max="4846" width="10.28515625" style="229" customWidth="1"/>
    <col min="4847" max="4847" width="10.85546875" style="229" customWidth="1"/>
    <col min="4848" max="4848" width="11.140625" style="229" customWidth="1"/>
    <col min="4849" max="4849" width="12.5703125" style="229" customWidth="1"/>
    <col min="4850" max="4850" width="18.28515625" style="229" customWidth="1"/>
    <col min="4851" max="4851" width="18.42578125" style="229" customWidth="1"/>
    <col min="4852" max="4852" width="7.140625" style="229" customWidth="1"/>
    <col min="4853" max="4853" width="10.42578125" style="229" customWidth="1"/>
    <col min="4854" max="4854" width="7.140625" style="229" customWidth="1"/>
    <col min="4855" max="4855" width="9.140625" style="229" customWidth="1"/>
    <col min="4856" max="4856" width="7.28515625" style="229" customWidth="1"/>
    <col min="4857" max="4857" width="9.140625" style="229" customWidth="1"/>
    <col min="4858" max="4858" width="6.85546875" style="229" customWidth="1"/>
    <col min="4859" max="4859" width="10.28515625" style="229" customWidth="1"/>
    <col min="4860" max="4861" width="9.140625" style="229" customWidth="1"/>
    <col min="4862" max="4862" width="7.140625" style="229" customWidth="1"/>
    <col min="4863" max="4863" width="10.42578125" style="229" customWidth="1"/>
    <col min="4864" max="4864" width="7.140625" style="229" customWidth="1"/>
    <col min="4865" max="4865" width="9.140625" style="229"/>
    <col min="4866" max="4866" width="7.28515625" style="229" customWidth="1"/>
    <col min="4867" max="4867" width="9.140625" style="229"/>
    <col min="4868" max="4868" width="6.85546875" style="229" customWidth="1"/>
    <col min="4869" max="4869" width="10.28515625" style="229" customWidth="1"/>
    <col min="4870" max="5090" width="9.140625" style="229"/>
    <col min="5091" max="5091" width="8.5703125" style="229" customWidth="1"/>
    <col min="5092" max="5092" width="21.42578125" style="229" customWidth="1"/>
    <col min="5093" max="5093" width="12.42578125" style="229" customWidth="1"/>
    <col min="5094" max="5094" width="0" style="229" hidden="1" customWidth="1"/>
    <col min="5095" max="5095" width="13.85546875" style="229" customWidth="1"/>
    <col min="5096" max="5099" width="9.140625" style="229" customWidth="1"/>
    <col min="5100" max="5100" width="11.7109375" style="229" customWidth="1"/>
    <col min="5101" max="5101" width="10.5703125" style="229" customWidth="1"/>
    <col min="5102" max="5102" width="10.28515625" style="229" customWidth="1"/>
    <col min="5103" max="5103" width="10.85546875" style="229" customWidth="1"/>
    <col min="5104" max="5104" width="11.140625" style="229" customWidth="1"/>
    <col min="5105" max="5105" width="12.5703125" style="229" customWidth="1"/>
    <col min="5106" max="5106" width="18.28515625" style="229" customWidth="1"/>
    <col min="5107" max="5107" width="18.42578125" style="229" customWidth="1"/>
    <col min="5108" max="5108" width="7.140625" style="229" customWidth="1"/>
    <col min="5109" max="5109" width="10.42578125" style="229" customWidth="1"/>
    <col min="5110" max="5110" width="7.140625" style="229" customWidth="1"/>
    <col min="5111" max="5111" width="9.140625" style="229" customWidth="1"/>
    <col min="5112" max="5112" width="7.28515625" style="229" customWidth="1"/>
    <col min="5113" max="5113" width="9.140625" style="229" customWidth="1"/>
    <col min="5114" max="5114" width="6.85546875" style="229" customWidth="1"/>
    <col min="5115" max="5115" width="10.28515625" style="229" customWidth="1"/>
    <col min="5116" max="5117" width="9.140625" style="229" customWidth="1"/>
    <col min="5118" max="5118" width="7.140625" style="229" customWidth="1"/>
    <col min="5119" max="5119" width="10.42578125" style="229" customWidth="1"/>
    <col min="5120" max="5120" width="7.140625" style="229" customWidth="1"/>
    <col min="5121" max="5121" width="9.140625" style="229"/>
    <col min="5122" max="5122" width="7.28515625" style="229" customWidth="1"/>
    <col min="5123" max="5123" width="9.140625" style="229"/>
    <col min="5124" max="5124" width="6.85546875" style="229" customWidth="1"/>
    <col min="5125" max="5125" width="10.28515625" style="229" customWidth="1"/>
    <col min="5126" max="5346" width="9.140625" style="229"/>
    <col min="5347" max="5347" width="8.5703125" style="229" customWidth="1"/>
    <col min="5348" max="5348" width="21.42578125" style="229" customWidth="1"/>
    <col min="5349" max="5349" width="12.42578125" style="229" customWidth="1"/>
    <col min="5350" max="5350" width="0" style="229" hidden="1" customWidth="1"/>
    <col min="5351" max="5351" width="13.85546875" style="229" customWidth="1"/>
    <col min="5352" max="5355" width="9.140625" style="229" customWidth="1"/>
    <col min="5356" max="5356" width="11.7109375" style="229" customWidth="1"/>
    <col min="5357" max="5357" width="10.5703125" style="229" customWidth="1"/>
    <col min="5358" max="5358" width="10.28515625" style="229" customWidth="1"/>
    <col min="5359" max="5359" width="10.85546875" style="229" customWidth="1"/>
    <col min="5360" max="5360" width="11.140625" style="229" customWidth="1"/>
    <col min="5361" max="5361" width="12.5703125" style="229" customWidth="1"/>
    <col min="5362" max="5362" width="18.28515625" style="229" customWidth="1"/>
    <col min="5363" max="5363" width="18.42578125" style="229" customWidth="1"/>
    <col min="5364" max="5364" width="7.140625" style="229" customWidth="1"/>
    <col min="5365" max="5365" width="10.42578125" style="229" customWidth="1"/>
    <col min="5366" max="5366" width="7.140625" style="229" customWidth="1"/>
    <col min="5367" max="5367" width="9.140625" style="229" customWidth="1"/>
    <col min="5368" max="5368" width="7.28515625" style="229" customWidth="1"/>
    <col min="5369" max="5369" width="9.140625" style="229" customWidth="1"/>
    <col min="5370" max="5370" width="6.85546875" style="229" customWidth="1"/>
    <col min="5371" max="5371" width="10.28515625" style="229" customWidth="1"/>
    <col min="5372" max="5373" width="9.140625" style="229" customWidth="1"/>
    <col min="5374" max="5374" width="7.140625" style="229" customWidth="1"/>
    <col min="5375" max="5375" width="10.42578125" style="229" customWidth="1"/>
    <col min="5376" max="5376" width="7.140625" style="229" customWidth="1"/>
    <col min="5377" max="5377" width="9.140625" style="229"/>
    <col min="5378" max="5378" width="7.28515625" style="229" customWidth="1"/>
    <col min="5379" max="5379" width="9.140625" style="229"/>
    <col min="5380" max="5380" width="6.85546875" style="229" customWidth="1"/>
    <col min="5381" max="5381" width="10.28515625" style="229" customWidth="1"/>
    <col min="5382" max="5602" width="9.140625" style="229"/>
    <col min="5603" max="5603" width="8.5703125" style="229" customWidth="1"/>
    <col min="5604" max="5604" width="21.42578125" style="229" customWidth="1"/>
    <col min="5605" max="5605" width="12.42578125" style="229" customWidth="1"/>
    <col min="5606" max="5606" width="0" style="229" hidden="1" customWidth="1"/>
    <col min="5607" max="5607" width="13.85546875" style="229" customWidth="1"/>
    <col min="5608" max="5611" width="9.140625" style="229" customWidth="1"/>
    <col min="5612" max="5612" width="11.7109375" style="229" customWidth="1"/>
    <col min="5613" max="5613" width="10.5703125" style="229" customWidth="1"/>
    <col min="5614" max="5614" width="10.28515625" style="229" customWidth="1"/>
    <col min="5615" max="5615" width="10.85546875" style="229" customWidth="1"/>
    <col min="5616" max="5616" width="11.140625" style="229" customWidth="1"/>
    <col min="5617" max="5617" width="12.5703125" style="229" customWidth="1"/>
    <col min="5618" max="5618" width="18.28515625" style="229" customWidth="1"/>
    <col min="5619" max="5619" width="18.42578125" style="229" customWidth="1"/>
    <col min="5620" max="5620" width="7.140625" style="229" customWidth="1"/>
    <col min="5621" max="5621" width="10.42578125" style="229" customWidth="1"/>
    <col min="5622" max="5622" width="7.140625" style="229" customWidth="1"/>
    <col min="5623" max="5623" width="9.140625" style="229" customWidth="1"/>
    <col min="5624" max="5624" width="7.28515625" style="229" customWidth="1"/>
    <col min="5625" max="5625" width="9.140625" style="229" customWidth="1"/>
    <col min="5626" max="5626" width="6.85546875" style="229" customWidth="1"/>
    <col min="5627" max="5627" width="10.28515625" style="229" customWidth="1"/>
    <col min="5628" max="5629" width="9.140625" style="229" customWidth="1"/>
    <col min="5630" max="5630" width="7.140625" style="229" customWidth="1"/>
    <col min="5631" max="5631" width="10.42578125" style="229" customWidth="1"/>
    <col min="5632" max="5632" width="7.140625" style="229" customWidth="1"/>
    <col min="5633" max="5633" width="9.140625" style="229"/>
    <col min="5634" max="5634" width="7.28515625" style="229" customWidth="1"/>
    <col min="5635" max="5635" width="9.140625" style="229"/>
    <col min="5636" max="5636" width="6.85546875" style="229" customWidth="1"/>
    <col min="5637" max="5637" width="10.28515625" style="229" customWidth="1"/>
    <col min="5638" max="5858" width="9.140625" style="229"/>
    <col min="5859" max="5859" width="8.5703125" style="229" customWidth="1"/>
    <col min="5860" max="5860" width="21.42578125" style="229" customWidth="1"/>
    <col min="5861" max="5861" width="12.42578125" style="229" customWidth="1"/>
    <col min="5862" max="5862" width="0" style="229" hidden="1" customWidth="1"/>
    <col min="5863" max="5863" width="13.85546875" style="229" customWidth="1"/>
    <col min="5864" max="5867" width="9.140625" style="229" customWidth="1"/>
    <col min="5868" max="5868" width="11.7109375" style="229" customWidth="1"/>
    <col min="5869" max="5869" width="10.5703125" style="229" customWidth="1"/>
    <col min="5870" max="5870" width="10.28515625" style="229" customWidth="1"/>
    <col min="5871" max="5871" width="10.85546875" style="229" customWidth="1"/>
    <col min="5872" max="5872" width="11.140625" style="229" customWidth="1"/>
    <col min="5873" max="5873" width="12.5703125" style="229" customWidth="1"/>
    <col min="5874" max="5874" width="18.28515625" style="229" customWidth="1"/>
    <col min="5875" max="5875" width="18.42578125" style="229" customWidth="1"/>
    <col min="5876" max="5876" width="7.140625" style="229" customWidth="1"/>
    <col min="5877" max="5877" width="10.42578125" style="229" customWidth="1"/>
    <col min="5878" max="5878" width="7.140625" style="229" customWidth="1"/>
    <col min="5879" max="5879" width="9.140625" style="229" customWidth="1"/>
    <col min="5880" max="5880" width="7.28515625" style="229" customWidth="1"/>
    <col min="5881" max="5881" width="9.140625" style="229" customWidth="1"/>
    <col min="5882" max="5882" width="6.85546875" style="229" customWidth="1"/>
    <col min="5883" max="5883" width="10.28515625" style="229" customWidth="1"/>
    <col min="5884" max="5885" width="9.140625" style="229" customWidth="1"/>
    <col min="5886" max="5886" width="7.140625" style="229" customWidth="1"/>
    <col min="5887" max="5887" width="10.42578125" style="229" customWidth="1"/>
    <col min="5888" max="5888" width="7.140625" style="229" customWidth="1"/>
    <col min="5889" max="5889" width="9.140625" style="229"/>
    <col min="5890" max="5890" width="7.28515625" style="229" customWidth="1"/>
    <col min="5891" max="5891" width="9.140625" style="229"/>
    <col min="5892" max="5892" width="6.85546875" style="229" customWidth="1"/>
    <col min="5893" max="5893" width="10.28515625" style="229" customWidth="1"/>
    <col min="5894" max="6114" width="9.140625" style="229"/>
    <col min="6115" max="6115" width="8.5703125" style="229" customWidth="1"/>
    <col min="6116" max="6116" width="21.42578125" style="229" customWidth="1"/>
    <col min="6117" max="6117" width="12.42578125" style="229" customWidth="1"/>
    <col min="6118" max="6118" width="0" style="229" hidden="1" customWidth="1"/>
    <col min="6119" max="6119" width="13.85546875" style="229" customWidth="1"/>
    <col min="6120" max="6123" width="9.140625" style="229" customWidth="1"/>
    <col min="6124" max="6124" width="11.7109375" style="229" customWidth="1"/>
    <col min="6125" max="6125" width="10.5703125" style="229" customWidth="1"/>
    <col min="6126" max="6126" width="10.28515625" style="229" customWidth="1"/>
    <col min="6127" max="6127" width="10.85546875" style="229" customWidth="1"/>
    <col min="6128" max="6128" width="11.140625" style="229" customWidth="1"/>
    <col min="6129" max="6129" width="12.5703125" style="229" customWidth="1"/>
    <col min="6130" max="6130" width="18.28515625" style="229" customWidth="1"/>
    <col min="6131" max="6131" width="18.42578125" style="229" customWidth="1"/>
    <col min="6132" max="6132" width="7.140625" style="229" customWidth="1"/>
    <col min="6133" max="6133" width="10.42578125" style="229" customWidth="1"/>
    <col min="6134" max="6134" width="7.140625" style="229" customWidth="1"/>
    <col min="6135" max="6135" width="9.140625" style="229" customWidth="1"/>
    <col min="6136" max="6136" width="7.28515625" style="229" customWidth="1"/>
    <col min="6137" max="6137" width="9.140625" style="229" customWidth="1"/>
    <col min="6138" max="6138" width="6.85546875" style="229" customWidth="1"/>
    <col min="6139" max="6139" width="10.28515625" style="229" customWidth="1"/>
    <col min="6140" max="6141" width="9.140625" style="229" customWidth="1"/>
    <col min="6142" max="6142" width="7.140625" style="229" customWidth="1"/>
    <col min="6143" max="6143" width="10.42578125" style="229" customWidth="1"/>
    <col min="6144" max="6144" width="7.140625" style="229" customWidth="1"/>
    <col min="6145" max="6145" width="9.140625" style="229"/>
    <col min="6146" max="6146" width="7.28515625" style="229" customWidth="1"/>
    <col min="6147" max="6147" width="9.140625" style="229"/>
    <col min="6148" max="6148" width="6.85546875" style="229" customWidth="1"/>
    <col min="6149" max="6149" width="10.28515625" style="229" customWidth="1"/>
    <col min="6150" max="6370" width="9.140625" style="229"/>
    <col min="6371" max="6371" width="8.5703125" style="229" customWidth="1"/>
    <col min="6372" max="6372" width="21.42578125" style="229" customWidth="1"/>
    <col min="6373" max="6373" width="12.42578125" style="229" customWidth="1"/>
    <col min="6374" max="6374" width="0" style="229" hidden="1" customWidth="1"/>
    <col min="6375" max="6375" width="13.85546875" style="229" customWidth="1"/>
    <col min="6376" max="6379" width="9.140625" style="229" customWidth="1"/>
    <col min="6380" max="6380" width="11.7109375" style="229" customWidth="1"/>
    <col min="6381" max="6381" width="10.5703125" style="229" customWidth="1"/>
    <col min="6382" max="6382" width="10.28515625" style="229" customWidth="1"/>
    <col min="6383" max="6383" width="10.85546875" style="229" customWidth="1"/>
    <col min="6384" max="6384" width="11.140625" style="229" customWidth="1"/>
    <col min="6385" max="6385" width="12.5703125" style="229" customWidth="1"/>
    <col min="6386" max="6386" width="18.28515625" style="229" customWidth="1"/>
    <col min="6387" max="6387" width="18.42578125" style="229" customWidth="1"/>
    <col min="6388" max="6388" width="7.140625" style="229" customWidth="1"/>
    <col min="6389" max="6389" width="10.42578125" style="229" customWidth="1"/>
    <col min="6390" max="6390" width="7.140625" style="229" customWidth="1"/>
    <col min="6391" max="6391" width="9.140625" style="229" customWidth="1"/>
    <col min="6392" max="6392" width="7.28515625" style="229" customWidth="1"/>
    <col min="6393" max="6393" width="9.140625" style="229" customWidth="1"/>
    <col min="6394" max="6394" width="6.85546875" style="229" customWidth="1"/>
    <col min="6395" max="6395" width="10.28515625" style="229" customWidth="1"/>
    <col min="6396" max="6397" width="9.140625" style="229" customWidth="1"/>
    <col min="6398" max="6398" width="7.140625" style="229" customWidth="1"/>
    <col min="6399" max="6399" width="10.42578125" style="229" customWidth="1"/>
    <col min="6400" max="6400" width="7.140625" style="229" customWidth="1"/>
    <col min="6401" max="6401" width="9.140625" style="229"/>
    <col min="6402" max="6402" width="7.28515625" style="229" customWidth="1"/>
    <col min="6403" max="6403" width="9.140625" style="229"/>
    <col min="6404" max="6404" width="6.85546875" style="229" customWidth="1"/>
    <col min="6405" max="6405" width="10.28515625" style="229" customWidth="1"/>
    <col min="6406" max="6626" width="9.140625" style="229"/>
    <col min="6627" max="6627" width="8.5703125" style="229" customWidth="1"/>
    <col min="6628" max="6628" width="21.42578125" style="229" customWidth="1"/>
    <col min="6629" max="6629" width="12.42578125" style="229" customWidth="1"/>
    <col min="6630" max="6630" width="0" style="229" hidden="1" customWidth="1"/>
    <col min="6631" max="6631" width="13.85546875" style="229" customWidth="1"/>
    <col min="6632" max="6635" width="9.140625" style="229" customWidth="1"/>
    <col min="6636" max="6636" width="11.7109375" style="229" customWidth="1"/>
    <col min="6637" max="6637" width="10.5703125" style="229" customWidth="1"/>
    <col min="6638" max="6638" width="10.28515625" style="229" customWidth="1"/>
    <col min="6639" max="6639" width="10.85546875" style="229" customWidth="1"/>
    <col min="6640" max="6640" width="11.140625" style="229" customWidth="1"/>
    <col min="6641" max="6641" width="12.5703125" style="229" customWidth="1"/>
    <col min="6642" max="6642" width="18.28515625" style="229" customWidth="1"/>
    <col min="6643" max="6643" width="18.42578125" style="229" customWidth="1"/>
    <col min="6644" max="6644" width="7.140625" style="229" customWidth="1"/>
    <col min="6645" max="6645" width="10.42578125" style="229" customWidth="1"/>
    <col min="6646" max="6646" width="7.140625" style="229" customWidth="1"/>
    <col min="6647" max="6647" width="9.140625" style="229" customWidth="1"/>
    <col min="6648" max="6648" width="7.28515625" style="229" customWidth="1"/>
    <col min="6649" max="6649" width="9.140625" style="229" customWidth="1"/>
    <col min="6650" max="6650" width="6.85546875" style="229" customWidth="1"/>
    <col min="6651" max="6651" width="10.28515625" style="229" customWidth="1"/>
    <col min="6652" max="6653" width="9.140625" style="229" customWidth="1"/>
    <col min="6654" max="6654" width="7.140625" style="229" customWidth="1"/>
    <col min="6655" max="6655" width="10.42578125" style="229" customWidth="1"/>
    <col min="6656" max="6656" width="7.140625" style="229" customWidth="1"/>
    <col min="6657" max="6657" width="9.140625" style="229"/>
    <col min="6658" max="6658" width="7.28515625" style="229" customWidth="1"/>
    <col min="6659" max="6659" width="9.140625" style="229"/>
    <col min="6660" max="6660" width="6.85546875" style="229" customWidth="1"/>
    <col min="6661" max="6661" width="10.28515625" style="229" customWidth="1"/>
    <col min="6662" max="6882" width="9.140625" style="229"/>
    <col min="6883" max="6883" width="8.5703125" style="229" customWidth="1"/>
    <col min="6884" max="6884" width="21.42578125" style="229" customWidth="1"/>
    <col min="6885" max="6885" width="12.42578125" style="229" customWidth="1"/>
    <col min="6886" max="6886" width="0" style="229" hidden="1" customWidth="1"/>
    <col min="6887" max="6887" width="13.85546875" style="229" customWidth="1"/>
    <col min="6888" max="6891" width="9.140625" style="229" customWidth="1"/>
    <col min="6892" max="6892" width="11.7109375" style="229" customWidth="1"/>
    <col min="6893" max="6893" width="10.5703125" style="229" customWidth="1"/>
    <col min="6894" max="6894" width="10.28515625" style="229" customWidth="1"/>
    <col min="6895" max="6895" width="10.85546875" style="229" customWidth="1"/>
    <col min="6896" max="6896" width="11.140625" style="229" customWidth="1"/>
    <col min="6897" max="6897" width="12.5703125" style="229" customWidth="1"/>
    <col min="6898" max="6898" width="18.28515625" style="229" customWidth="1"/>
    <col min="6899" max="6899" width="18.42578125" style="229" customWidth="1"/>
    <col min="6900" max="6900" width="7.140625" style="229" customWidth="1"/>
    <col min="6901" max="6901" width="10.42578125" style="229" customWidth="1"/>
    <col min="6902" max="6902" width="7.140625" style="229" customWidth="1"/>
    <col min="6903" max="6903" width="9.140625" style="229" customWidth="1"/>
    <col min="6904" max="6904" width="7.28515625" style="229" customWidth="1"/>
    <col min="6905" max="6905" width="9.140625" style="229" customWidth="1"/>
    <col min="6906" max="6906" width="6.85546875" style="229" customWidth="1"/>
    <col min="6907" max="6907" width="10.28515625" style="229" customWidth="1"/>
    <col min="6908" max="6909" width="9.140625" style="229" customWidth="1"/>
    <col min="6910" max="6910" width="7.140625" style="229" customWidth="1"/>
    <col min="6911" max="6911" width="10.42578125" style="229" customWidth="1"/>
    <col min="6912" max="6912" width="7.140625" style="229" customWidth="1"/>
    <col min="6913" max="6913" width="9.140625" style="229"/>
    <col min="6914" max="6914" width="7.28515625" style="229" customWidth="1"/>
    <col min="6915" max="6915" width="9.140625" style="229"/>
    <col min="6916" max="6916" width="6.85546875" style="229" customWidth="1"/>
    <col min="6917" max="6917" width="10.28515625" style="229" customWidth="1"/>
    <col min="6918" max="7138" width="9.140625" style="229"/>
    <col min="7139" max="7139" width="8.5703125" style="229" customWidth="1"/>
    <col min="7140" max="7140" width="21.42578125" style="229" customWidth="1"/>
    <col min="7141" max="7141" width="12.42578125" style="229" customWidth="1"/>
    <col min="7142" max="7142" width="0" style="229" hidden="1" customWidth="1"/>
    <col min="7143" max="7143" width="13.85546875" style="229" customWidth="1"/>
    <col min="7144" max="7147" width="9.140625" style="229" customWidth="1"/>
    <col min="7148" max="7148" width="11.7109375" style="229" customWidth="1"/>
    <col min="7149" max="7149" width="10.5703125" style="229" customWidth="1"/>
    <col min="7150" max="7150" width="10.28515625" style="229" customWidth="1"/>
    <col min="7151" max="7151" width="10.85546875" style="229" customWidth="1"/>
    <col min="7152" max="7152" width="11.140625" style="229" customWidth="1"/>
    <col min="7153" max="7153" width="12.5703125" style="229" customWidth="1"/>
    <col min="7154" max="7154" width="18.28515625" style="229" customWidth="1"/>
    <col min="7155" max="7155" width="18.42578125" style="229" customWidth="1"/>
    <col min="7156" max="7156" width="7.140625" style="229" customWidth="1"/>
    <col min="7157" max="7157" width="10.42578125" style="229" customWidth="1"/>
    <col min="7158" max="7158" width="7.140625" style="229" customWidth="1"/>
    <col min="7159" max="7159" width="9.140625" style="229" customWidth="1"/>
    <col min="7160" max="7160" width="7.28515625" style="229" customWidth="1"/>
    <col min="7161" max="7161" width="9.140625" style="229" customWidth="1"/>
    <col min="7162" max="7162" width="6.85546875" style="229" customWidth="1"/>
    <col min="7163" max="7163" width="10.28515625" style="229" customWidth="1"/>
    <col min="7164" max="7165" width="9.140625" style="229" customWidth="1"/>
    <col min="7166" max="7166" width="7.140625" style="229" customWidth="1"/>
    <col min="7167" max="7167" width="10.42578125" style="229" customWidth="1"/>
    <col min="7168" max="7168" width="7.140625" style="229" customWidth="1"/>
    <col min="7169" max="7169" width="9.140625" style="229"/>
    <col min="7170" max="7170" width="7.28515625" style="229" customWidth="1"/>
    <col min="7171" max="7171" width="9.140625" style="229"/>
    <col min="7172" max="7172" width="6.85546875" style="229" customWidth="1"/>
    <col min="7173" max="7173" width="10.28515625" style="229" customWidth="1"/>
    <col min="7174" max="7394" width="9.140625" style="229"/>
    <col min="7395" max="7395" width="8.5703125" style="229" customWidth="1"/>
    <col min="7396" max="7396" width="21.42578125" style="229" customWidth="1"/>
    <col min="7397" max="7397" width="12.42578125" style="229" customWidth="1"/>
    <col min="7398" max="7398" width="0" style="229" hidden="1" customWidth="1"/>
    <col min="7399" max="7399" width="13.85546875" style="229" customWidth="1"/>
    <col min="7400" max="7403" width="9.140625" style="229" customWidth="1"/>
    <col min="7404" max="7404" width="11.7109375" style="229" customWidth="1"/>
    <col min="7405" max="7405" width="10.5703125" style="229" customWidth="1"/>
    <col min="7406" max="7406" width="10.28515625" style="229" customWidth="1"/>
    <col min="7407" max="7407" width="10.85546875" style="229" customWidth="1"/>
    <col min="7408" max="7408" width="11.140625" style="229" customWidth="1"/>
    <col min="7409" max="7409" width="12.5703125" style="229" customWidth="1"/>
    <col min="7410" max="7410" width="18.28515625" style="229" customWidth="1"/>
    <col min="7411" max="7411" width="18.42578125" style="229" customWidth="1"/>
    <col min="7412" max="7412" width="7.140625" style="229" customWidth="1"/>
    <col min="7413" max="7413" width="10.42578125" style="229" customWidth="1"/>
    <col min="7414" max="7414" width="7.140625" style="229" customWidth="1"/>
    <col min="7415" max="7415" width="9.140625" style="229" customWidth="1"/>
    <col min="7416" max="7416" width="7.28515625" style="229" customWidth="1"/>
    <col min="7417" max="7417" width="9.140625" style="229" customWidth="1"/>
    <col min="7418" max="7418" width="6.85546875" style="229" customWidth="1"/>
    <col min="7419" max="7419" width="10.28515625" style="229" customWidth="1"/>
    <col min="7420" max="7421" width="9.140625" style="229" customWidth="1"/>
    <col min="7422" max="7422" width="7.140625" style="229" customWidth="1"/>
    <col min="7423" max="7423" width="10.42578125" style="229" customWidth="1"/>
    <col min="7424" max="7424" width="7.140625" style="229" customWidth="1"/>
    <col min="7425" max="7425" width="9.140625" style="229"/>
    <col min="7426" max="7426" width="7.28515625" style="229" customWidth="1"/>
    <col min="7427" max="7427" width="9.140625" style="229"/>
    <col min="7428" max="7428" width="6.85546875" style="229" customWidth="1"/>
    <col min="7429" max="7429" width="10.28515625" style="229" customWidth="1"/>
    <col min="7430" max="7650" width="9.140625" style="229"/>
    <col min="7651" max="7651" width="8.5703125" style="229" customWidth="1"/>
    <col min="7652" max="7652" width="21.42578125" style="229" customWidth="1"/>
    <col min="7653" max="7653" width="12.42578125" style="229" customWidth="1"/>
    <col min="7654" max="7654" width="0" style="229" hidden="1" customWidth="1"/>
    <col min="7655" max="7655" width="13.85546875" style="229" customWidth="1"/>
    <col min="7656" max="7659" width="9.140625" style="229" customWidth="1"/>
    <col min="7660" max="7660" width="11.7109375" style="229" customWidth="1"/>
    <col min="7661" max="7661" width="10.5703125" style="229" customWidth="1"/>
    <col min="7662" max="7662" width="10.28515625" style="229" customWidth="1"/>
    <col min="7663" max="7663" width="10.85546875" style="229" customWidth="1"/>
    <col min="7664" max="7664" width="11.140625" style="229" customWidth="1"/>
    <col min="7665" max="7665" width="12.5703125" style="229" customWidth="1"/>
    <col min="7666" max="7666" width="18.28515625" style="229" customWidth="1"/>
    <col min="7667" max="7667" width="18.42578125" style="229" customWidth="1"/>
    <col min="7668" max="7668" width="7.140625" style="229" customWidth="1"/>
    <col min="7669" max="7669" width="10.42578125" style="229" customWidth="1"/>
    <col min="7670" max="7670" width="7.140625" style="229" customWidth="1"/>
    <col min="7671" max="7671" width="9.140625" style="229" customWidth="1"/>
    <col min="7672" max="7672" width="7.28515625" style="229" customWidth="1"/>
    <col min="7673" max="7673" width="9.140625" style="229" customWidth="1"/>
    <col min="7674" max="7674" width="6.85546875" style="229" customWidth="1"/>
    <col min="7675" max="7675" width="10.28515625" style="229" customWidth="1"/>
    <col min="7676" max="7677" width="9.140625" style="229" customWidth="1"/>
    <col min="7678" max="7678" width="7.140625" style="229" customWidth="1"/>
    <col min="7679" max="7679" width="10.42578125" style="229" customWidth="1"/>
    <col min="7680" max="7680" width="7.140625" style="229" customWidth="1"/>
    <col min="7681" max="7681" width="9.140625" style="229"/>
    <col min="7682" max="7682" width="7.28515625" style="229" customWidth="1"/>
    <col min="7683" max="7683" width="9.140625" style="229"/>
    <col min="7684" max="7684" width="6.85546875" style="229" customWidth="1"/>
    <col min="7685" max="7685" width="10.28515625" style="229" customWidth="1"/>
    <col min="7686" max="7906" width="9.140625" style="229"/>
    <col min="7907" max="7907" width="8.5703125" style="229" customWidth="1"/>
    <col min="7908" max="7908" width="21.42578125" style="229" customWidth="1"/>
    <col min="7909" max="7909" width="12.42578125" style="229" customWidth="1"/>
    <col min="7910" max="7910" width="0" style="229" hidden="1" customWidth="1"/>
    <col min="7911" max="7911" width="13.85546875" style="229" customWidth="1"/>
    <col min="7912" max="7915" width="9.140625" style="229" customWidth="1"/>
    <col min="7916" max="7916" width="11.7109375" style="229" customWidth="1"/>
    <col min="7917" max="7917" width="10.5703125" style="229" customWidth="1"/>
    <col min="7918" max="7918" width="10.28515625" style="229" customWidth="1"/>
    <col min="7919" max="7919" width="10.85546875" style="229" customWidth="1"/>
    <col min="7920" max="7920" width="11.140625" style="229" customWidth="1"/>
    <col min="7921" max="7921" width="12.5703125" style="229" customWidth="1"/>
    <col min="7922" max="7922" width="18.28515625" style="229" customWidth="1"/>
    <col min="7923" max="7923" width="18.42578125" style="229" customWidth="1"/>
    <col min="7924" max="7924" width="7.140625" style="229" customWidth="1"/>
    <col min="7925" max="7925" width="10.42578125" style="229" customWidth="1"/>
    <col min="7926" max="7926" width="7.140625" style="229" customWidth="1"/>
    <col min="7927" max="7927" width="9.140625" style="229" customWidth="1"/>
    <col min="7928" max="7928" width="7.28515625" style="229" customWidth="1"/>
    <col min="7929" max="7929" width="9.140625" style="229" customWidth="1"/>
    <col min="7930" max="7930" width="6.85546875" style="229" customWidth="1"/>
    <col min="7931" max="7931" width="10.28515625" style="229" customWidth="1"/>
    <col min="7932" max="7933" width="9.140625" style="229" customWidth="1"/>
    <col min="7934" max="7934" width="7.140625" style="229" customWidth="1"/>
    <col min="7935" max="7935" width="10.42578125" style="229" customWidth="1"/>
    <col min="7936" max="7936" width="7.140625" style="229" customWidth="1"/>
    <col min="7937" max="7937" width="9.140625" style="229"/>
    <col min="7938" max="7938" width="7.28515625" style="229" customWidth="1"/>
    <col min="7939" max="7939" width="9.140625" style="229"/>
    <col min="7940" max="7940" width="6.85546875" style="229" customWidth="1"/>
    <col min="7941" max="7941" width="10.28515625" style="229" customWidth="1"/>
    <col min="7942" max="8162" width="9.140625" style="229"/>
    <col min="8163" max="8163" width="8.5703125" style="229" customWidth="1"/>
    <col min="8164" max="8164" width="21.42578125" style="229" customWidth="1"/>
    <col min="8165" max="8165" width="12.42578125" style="229" customWidth="1"/>
    <col min="8166" max="8166" width="0" style="229" hidden="1" customWidth="1"/>
    <col min="8167" max="8167" width="13.85546875" style="229" customWidth="1"/>
    <col min="8168" max="8171" width="9.140625" style="229" customWidth="1"/>
    <col min="8172" max="8172" width="11.7109375" style="229" customWidth="1"/>
    <col min="8173" max="8173" width="10.5703125" style="229" customWidth="1"/>
    <col min="8174" max="8174" width="10.28515625" style="229" customWidth="1"/>
    <col min="8175" max="8175" width="10.85546875" style="229" customWidth="1"/>
    <col min="8176" max="8176" width="11.140625" style="229" customWidth="1"/>
    <col min="8177" max="8177" width="12.5703125" style="229" customWidth="1"/>
    <col min="8178" max="8178" width="18.28515625" style="229" customWidth="1"/>
    <col min="8179" max="8179" width="18.42578125" style="229" customWidth="1"/>
    <col min="8180" max="8180" width="7.140625" style="229" customWidth="1"/>
    <col min="8181" max="8181" width="10.42578125" style="229" customWidth="1"/>
    <col min="8182" max="8182" width="7.140625" style="229" customWidth="1"/>
    <col min="8183" max="8183" width="9.140625" style="229" customWidth="1"/>
    <col min="8184" max="8184" width="7.28515625" style="229" customWidth="1"/>
    <col min="8185" max="8185" width="9.140625" style="229" customWidth="1"/>
    <col min="8186" max="8186" width="6.85546875" style="229" customWidth="1"/>
    <col min="8187" max="8187" width="10.28515625" style="229" customWidth="1"/>
    <col min="8188" max="8189" width="9.140625" style="229" customWidth="1"/>
    <col min="8190" max="8190" width="7.140625" style="229" customWidth="1"/>
    <col min="8191" max="8191" width="10.42578125" style="229" customWidth="1"/>
    <col min="8192" max="8192" width="7.140625" style="229" customWidth="1"/>
    <col min="8193" max="8193" width="9.140625" style="229"/>
    <col min="8194" max="8194" width="7.28515625" style="229" customWidth="1"/>
    <col min="8195" max="8195" width="9.140625" style="229"/>
    <col min="8196" max="8196" width="6.85546875" style="229" customWidth="1"/>
    <col min="8197" max="8197" width="10.28515625" style="229" customWidth="1"/>
    <col min="8198" max="8418" width="9.140625" style="229"/>
    <col min="8419" max="8419" width="8.5703125" style="229" customWidth="1"/>
    <col min="8420" max="8420" width="21.42578125" style="229" customWidth="1"/>
    <col min="8421" max="8421" width="12.42578125" style="229" customWidth="1"/>
    <col min="8422" max="8422" width="0" style="229" hidden="1" customWidth="1"/>
    <col min="8423" max="8423" width="13.85546875" style="229" customWidth="1"/>
    <col min="8424" max="8427" width="9.140625" style="229" customWidth="1"/>
    <col min="8428" max="8428" width="11.7109375" style="229" customWidth="1"/>
    <col min="8429" max="8429" width="10.5703125" style="229" customWidth="1"/>
    <col min="8430" max="8430" width="10.28515625" style="229" customWidth="1"/>
    <col min="8431" max="8431" width="10.85546875" style="229" customWidth="1"/>
    <col min="8432" max="8432" width="11.140625" style="229" customWidth="1"/>
    <col min="8433" max="8433" width="12.5703125" style="229" customWidth="1"/>
    <col min="8434" max="8434" width="18.28515625" style="229" customWidth="1"/>
    <col min="8435" max="8435" width="18.42578125" style="229" customWidth="1"/>
    <col min="8436" max="8436" width="7.140625" style="229" customWidth="1"/>
    <col min="8437" max="8437" width="10.42578125" style="229" customWidth="1"/>
    <col min="8438" max="8438" width="7.140625" style="229" customWidth="1"/>
    <col min="8439" max="8439" width="9.140625" style="229" customWidth="1"/>
    <col min="8440" max="8440" width="7.28515625" style="229" customWidth="1"/>
    <col min="8441" max="8441" width="9.140625" style="229" customWidth="1"/>
    <col min="8442" max="8442" width="6.85546875" style="229" customWidth="1"/>
    <col min="8443" max="8443" width="10.28515625" style="229" customWidth="1"/>
    <col min="8444" max="8445" width="9.140625" style="229" customWidth="1"/>
    <col min="8446" max="8446" width="7.140625" style="229" customWidth="1"/>
    <col min="8447" max="8447" width="10.42578125" style="229" customWidth="1"/>
    <col min="8448" max="8448" width="7.140625" style="229" customWidth="1"/>
    <col min="8449" max="8449" width="9.140625" style="229"/>
    <col min="8450" max="8450" width="7.28515625" style="229" customWidth="1"/>
    <col min="8451" max="8451" width="9.140625" style="229"/>
    <col min="8452" max="8452" width="6.85546875" style="229" customWidth="1"/>
    <col min="8453" max="8453" width="10.28515625" style="229" customWidth="1"/>
    <col min="8454" max="8674" width="9.140625" style="229"/>
    <col min="8675" max="8675" width="8.5703125" style="229" customWidth="1"/>
    <col min="8676" max="8676" width="21.42578125" style="229" customWidth="1"/>
    <col min="8677" max="8677" width="12.42578125" style="229" customWidth="1"/>
    <col min="8678" max="8678" width="0" style="229" hidden="1" customWidth="1"/>
    <col min="8679" max="8679" width="13.85546875" style="229" customWidth="1"/>
    <col min="8680" max="8683" width="9.140625" style="229" customWidth="1"/>
    <col min="8684" max="8684" width="11.7109375" style="229" customWidth="1"/>
    <col min="8685" max="8685" width="10.5703125" style="229" customWidth="1"/>
    <col min="8686" max="8686" width="10.28515625" style="229" customWidth="1"/>
    <col min="8687" max="8687" width="10.85546875" style="229" customWidth="1"/>
    <col min="8688" max="8688" width="11.140625" style="229" customWidth="1"/>
    <col min="8689" max="8689" width="12.5703125" style="229" customWidth="1"/>
    <col min="8690" max="8690" width="18.28515625" style="229" customWidth="1"/>
    <col min="8691" max="8691" width="18.42578125" style="229" customWidth="1"/>
    <col min="8692" max="8692" width="7.140625" style="229" customWidth="1"/>
    <col min="8693" max="8693" width="10.42578125" style="229" customWidth="1"/>
    <col min="8694" max="8694" width="7.140625" style="229" customWidth="1"/>
    <col min="8695" max="8695" width="9.140625" style="229" customWidth="1"/>
    <col min="8696" max="8696" width="7.28515625" style="229" customWidth="1"/>
    <col min="8697" max="8697" width="9.140625" style="229" customWidth="1"/>
    <col min="8698" max="8698" width="6.85546875" style="229" customWidth="1"/>
    <col min="8699" max="8699" width="10.28515625" style="229" customWidth="1"/>
    <col min="8700" max="8701" width="9.140625" style="229" customWidth="1"/>
    <col min="8702" max="8702" width="7.140625" style="229" customWidth="1"/>
    <col min="8703" max="8703" width="10.42578125" style="229" customWidth="1"/>
    <col min="8704" max="8704" width="7.140625" style="229" customWidth="1"/>
    <col min="8705" max="8705" width="9.140625" style="229"/>
    <col min="8706" max="8706" width="7.28515625" style="229" customWidth="1"/>
    <col min="8707" max="8707" width="9.140625" style="229"/>
    <col min="8708" max="8708" width="6.85546875" style="229" customWidth="1"/>
    <col min="8709" max="8709" width="10.28515625" style="229" customWidth="1"/>
    <col min="8710" max="8930" width="9.140625" style="229"/>
    <col min="8931" max="8931" width="8.5703125" style="229" customWidth="1"/>
    <col min="8932" max="8932" width="21.42578125" style="229" customWidth="1"/>
    <col min="8933" max="8933" width="12.42578125" style="229" customWidth="1"/>
    <col min="8934" max="8934" width="0" style="229" hidden="1" customWidth="1"/>
    <col min="8935" max="8935" width="13.85546875" style="229" customWidth="1"/>
    <col min="8936" max="8939" width="9.140625" style="229" customWidth="1"/>
    <col min="8940" max="8940" width="11.7109375" style="229" customWidth="1"/>
    <col min="8941" max="8941" width="10.5703125" style="229" customWidth="1"/>
    <col min="8942" max="8942" width="10.28515625" style="229" customWidth="1"/>
    <col min="8943" max="8943" width="10.85546875" style="229" customWidth="1"/>
    <col min="8944" max="8944" width="11.140625" style="229" customWidth="1"/>
    <col min="8945" max="8945" width="12.5703125" style="229" customWidth="1"/>
    <col min="8946" max="8946" width="18.28515625" style="229" customWidth="1"/>
    <col min="8947" max="8947" width="18.42578125" style="229" customWidth="1"/>
    <col min="8948" max="8948" width="7.140625" style="229" customWidth="1"/>
    <col min="8949" max="8949" width="10.42578125" style="229" customWidth="1"/>
    <col min="8950" max="8950" width="7.140625" style="229" customWidth="1"/>
    <col min="8951" max="8951" width="9.140625" style="229" customWidth="1"/>
    <col min="8952" max="8952" width="7.28515625" style="229" customWidth="1"/>
    <col min="8953" max="8953" width="9.140625" style="229" customWidth="1"/>
    <col min="8954" max="8954" width="6.85546875" style="229" customWidth="1"/>
    <col min="8955" max="8955" width="10.28515625" style="229" customWidth="1"/>
    <col min="8956" max="8957" width="9.140625" style="229" customWidth="1"/>
    <col min="8958" max="8958" width="7.140625" style="229" customWidth="1"/>
    <col min="8959" max="8959" width="10.42578125" style="229" customWidth="1"/>
    <col min="8960" max="8960" width="7.140625" style="229" customWidth="1"/>
    <col min="8961" max="8961" width="9.140625" style="229"/>
    <col min="8962" max="8962" width="7.28515625" style="229" customWidth="1"/>
    <col min="8963" max="8963" width="9.140625" style="229"/>
    <col min="8964" max="8964" width="6.85546875" style="229" customWidth="1"/>
    <col min="8965" max="8965" width="10.28515625" style="229" customWidth="1"/>
    <col min="8966" max="9186" width="9.140625" style="229"/>
    <col min="9187" max="9187" width="8.5703125" style="229" customWidth="1"/>
    <col min="9188" max="9188" width="21.42578125" style="229" customWidth="1"/>
    <col min="9189" max="9189" width="12.42578125" style="229" customWidth="1"/>
    <col min="9190" max="9190" width="0" style="229" hidden="1" customWidth="1"/>
    <col min="9191" max="9191" width="13.85546875" style="229" customWidth="1"/>
    <col min="9192" max="9195" width="9.140625" style="229" customWidth="1"/>
    <col min="9196" max="9196" width="11.7109375" style="229" customWidth="1"/>
    <col min="9197" max="9197" width="10.5703125" style="229" customWidth="1"/>
    <col min="9198" max="9198" width="10.28515625" style="229" customWidth="1"/>
    <col min="9199" max="9199" width="10.85546875" style="229" customWidth="1"/>
    <col min="9200" max="9200" width="11.140625" style="229" customWidth="1"/>
    <col min="9201" max="9201" width="12.5703125" style="229" customWidth="1"/>
    <col min="9202" max="9202" width="18.28515625" style="229" customWidth="1"/>
    <col min="9203" max="9203" width="18.42578125" style="229" customWidth="1"/>
    <col min="9204" max="9204" width="7.140625" style="229" customWidth="1"/>
    <col min="9205" max="9205" width="10.42578125" style="229" customWidth="1"/>
    <col min="9206" max="9206" width="7.140625" style="229" customWidth="1"/>
    <col min="9207" max="9207" width="9.140625" style="229" customWidth="1"/>
    <col min="9208" max="9208" width="7.28515625" style="229" customWidth="1"/>
    <col min="9209" max="9209" width="9.140625" style="229" customWidth="1"/>
    <col min="9210" max="9210" width="6.85546875" style="229" customWidth="1"/>
    <col min="9211" max="9211" width="10.28515625" style="229" customWidth="1"/>
    <col min="9212" max="9213" width="9.140625" style="229" customWidth="1"/>
    <col min="9214" max="9214" width="7.140625" style="229" customWidth="1"/>
    <col min="9215" max="9215" width="10.42578125" style="229" customWidth="1"/>
    <col min="9216" max="9216" width="7.140625" style="229" customWidth="1"/>
    <col min="9217" max="9217" width="9.140625" style="229"/>
    <col min="9218" max="9218" width="7.28515625" style="229" customWidth="1"/>
    <col min="9219" max="9219" width="9.140625" style="229"/>
    <col min="9220" max="9220" width="6.85546875" style="229" customWidth="1"/>
    <col min="9221" max="9221" width="10.28515625" style="229" customWidth="1"/>
    <col min="9222" max="9442" width="9.140625" style="229"/>
    <col min="9443" max="9443" width="8.5703125" style="229" customWidth="1"/>
    <col min="9444" max="9444" width="21.42578125" style="229" customWidth="1"/>
    <col min="9445" max="9445" width="12.42578125" style="229" customWidth="1"/>
    <col min="9446" max="9446" width="0" style="229" hidden="1" customWidth="1"/>
    <col min="9447" max="9447" width="13.85546875" style="229" customWidth="1"/>
    <col min="9448" max="9451" width="9.140625" style="229" customWidth="1"/>
    <col min="9452" max="9452" width="11.7109375" style="229" customWidth="1"/>
    <col min="9453" max="9453" width="10.5703125" style="229" customWidth="1"/>
    <col min="9454" max="9454" width="10.28515625" style="229" customWidth="1"/>
    <col min="9455" max="9455" width="10.85546875" style="229" customWidth="1"/>
    <col min="9456" max="9456" width="11.140625" style="229" customWidth="1"/>
    <col min="9457" max="9457" width="12.5703125" style="229" customWidth="1"/>
    <col min="9458" max="9458" width="18.28515625" style="229" customWidth="1"/>
    <col min="9459" max="9459" width="18.42578125" style="229" customWidth="1"/>
    <col min="9460" max="9460" width="7.140625" style="229" customWidth="1"/>
    <col min="9461" max="9461" width="10.42578125" style="229" customWidth="1"/>
    <col min="9462" max="9462" width="7.140625" style="229" customWidth="1"/>
    <col min="9463" max="9463" width="9.140625" style="229" customWidth="1"/>
    <col min="9464" max="9464" width="7.28515625" style="229" customWidth="1"/>
    <col min="9465" max="9465" width="9.140625" style="229" customWidth="1"/>
    <col min="9466" max="9466" width="6.85546875" style="229" customWidth="1"/>
    <col min="9467" max="9467" width="10.28515625" style="229" customWidth="1"/>
    <col min="9468" max="9469" width="9.140625" style="229" customWidth="1"/>
    <col min="9470" max="9470" width="7.140625" style="229" customWidth="1"/>
    <col min="9471" max="9471" width="10.42578125" style="229" customWidth="1"/>
    <col min="9472" max="9472" width="7.140625" style="229" customWidth="1"/>
    <col min="9473" max="9473" width="9.140625" style="229"/>
    <col min="9474" max="9474" width="7.28515625" style="229" customWidth="1"/>
    <col min="9475" max="9475" width="9.140625" style="229"/>
    <col min="9476" max="9476" width="6.85546875" style="229" customWidth="1"/>
    <col min="9477" max="9477" width="10.28515625" style="229" customWidth="1"/>
    <col min="9478" max="9698" width="9.140625" style="229"/>
    <col min="9699" max="9699" width="8.5703125" style="229" customWidth="1"/>
    <col min="9700" max="9700" width="21.42578125" style="229" customWidth="1"/>
    <col min="9701" max="9701" width="12.42578125" style="229" customWidth="1"/>
    <col min="9702" max="9702" width="0" style="229" hidden="1" customWidth="1"/>
    <col min="9703" max="9703" width="13.85546875" style="229" customWidth="1"/>
    <col min="9704" max="9707" width="9.140625" style="229" customWidth="1"/>
    <col min="9708" max="9708" width="11.7109375" style="229" customWidth="1"/>
    <col min="9709" max="9709" width="10.5703125" style="229" customWidth="1"/>
    <col min="9710" max="9710" width="10.28515625" style="229" customWidth="1"/>
    <col min="9711" max="9711" width="10.85546875" style="229" customWidth="1"/>
    <col min="9712" max="9712" width="11.140625" style="229" customWidth="1"/>
    <col min="9713" max="9713" width="12.5703125" style="229" customWidth="1"/>
    <col min="9714" max="9714" width="18.28515625" style="229" customWidth="1"/>
    <col min="9715" max="9715" width="18.42578125" style="229" customWidth="1"/>
    <col min="9716" max="9716" width="7.140625" style="229" customWidth="1"/>
    <col min="9717" max="9717" width="10.42578125" style="229" customWidth="1"/>
    <col min="9718" max="9718" width="7.140625" style="229" customWidth="1"/>
    <col min="9719" max="9719" width="9.140625" style="229" customWidth="1"/>
    <col min="9720" max="9720" width="7.28515625" style="229" customWidth="1"/>
    <col min="9721" max="9721" width="9.140625" style="229" customWidth="1"/>
    <col min="9722" max="9722" width="6.85546875" style="229" customWidth="1"/>
    <col min="9723" max="9723" width="10.28515625" style="229" customWidth="1"/>
    <col min="9724" max="9725" width="9.140625" style="229" customWidth="1"/>
    <col min="9726" max="9726" width="7.140625" style="229" customWidth="1"/>
    <col min="9727" max="9727" width="10.42578125" style="229" customWidth="1"/>
    <col min="9728" max="9728" width="7.140625" style="229" customWidth="1"/>
    <col min="9729" max="9729" width="9.140625" style="229"/>
    <col min="9730" max="9730" width="7.28515625" style="229" customWidth="1"/>
    <col min="9731" max="9731" width="9.140625" style="229"/>
    <col min="9732" max="9732" width="6.85546875" style="229" customWidth="1"/>
    <col min="9733" max="9733" width="10.28515625" style="229" customWidth="1"/>
    <col min="9734" max="9954" width="9.140625" style="229"/>
    <col min="9955" max="9955" width="8.5703125" style="229" customWidth="1"/>
    <col min="9956" max="9956" width="21.42578125" style="229" customWidth="1"/>
    <col min="9957" max="9957" width="12.42578125" style="229" customWidth="1"/>
    <col min="9958" max="9958" width="0" style="229" hidden="1" customWidth="1"/>
    <col min="9959" max="9959" width="13.85546875" style="229" customWidth="1"/>
    <col min="9960" max="9963" width="9.140625" style="229" customWidth="1"/>
    <col min="9964" max="9964" width="11.7109375" style="229" customWidth="1"/>
    <col min="9965" max="9965" width="10.5703125" style="229" customWidth="1"/>
    <col min="9966" max="9966" width="10.28515625" style="229" customWidth="1"/>
    <col min="9967" max="9967" width="10.85546875" style="229" customWidth="1"/>
    <col min="9968" max="9968" width="11.140625" style="229" customWidth="1"/>
    <col min="9969" max="9969" width="12.5703125" style="229" customWidth="1"/>
    <col min="9970" max="9970" width="18.28515625" style="229" customWidth="1"/>
    <col min="9971" max="9971" width="18.42578125" style="229" customWidth="1"/>
    <col min="9972" max="9972" width="7.140625" style="229" customWidth="1"/>
    <col min="9973" max="9973" width="10.42578125" style="229" customWidth="1"/>
    <col min="9974" max="9974" width="7.140625" style="229" customWidth="1"/>
    <col min="9975" max="9975" width="9.140625" style="229" customWidth="1"/>
    <col min="9976" max="9976" width="7.28515625" style="229" customWidth="1"/>
    <col min="9977" max="9977" width="9.140625" style="229" customWidth="1"/>
    <col min="9978" max="9978" width="6.85546875" style="229" customWidth="1"/>
    <col min="9979" max="9979" width="10.28515625" style="229" customWidth="1"/>
    <col min="9980" max="9981" width="9.140625" style="229" customWidth="1"/>
    <col min="9982" max="9982" width="7.140625" style="229" customWidth="1"/>
    <col min="9983" max="9983" width="10.42578125" style="229" customWidth="1"/>
    <col min="9984" max="9984" width="7.140625" style="229" customWidth="1"/>
    <col min="9985" max="9985" width="9.140625" style="229"/>
    <col min="9986" max="9986" width="7.28515625" style="229" customWidth="1"/>
    <col min="9987" max="9987" width="9.140625" style="229"/>
    <col min="9988" max="9988" width="6.85546875" style="229" customWidth="1"/>
    <col min="9989" max="9989" width="10.28515625" style="229" customWidth="1"/>
    <col min="9990" max="10210" width="9.140625" style="229"/>
    <col min="10211" max="10211" width="8.5703125" style="229" customWidth="1"/>
    <col min="10212" max="10212" width="21.42578125" style="229" customWidth="1"/>
    <col min="10213" max="10213" width="12.42578125" style="229" customWidth="1"/>
    <col min="10214" max="10214" width="0" style="229" hidden="1" customWidth="1"/>
    <col min="10215" max="10215" width="13.85546875" style="229" customWidth="1"/>
    <col min="10216" max="10219" width="9.140625" style="229" customWidth="1"/>
    <col min="10220" max="10220" width="11.7109375" style="229" customWidth="1"/>
    <col min="10221" max="10221" width="10.5703125" style="229" customWidth="1"/>
    <col min="10222" max="10222" width="10.28515625" style="229" customWidth="1"/>
    <col min="10223" max="10223" width="10.85546875" style="229" customWidth="1"/>
    <col min="10224" max="10224" width="11.140625" style="229" customWidth="1"/>
    <col min="10225" max="10225" width="12.5703125" style="229" customWidth="1"/>
    <col min="10226" max="10226" width="18.28515625" style="229" customWidth="1"/>
    <col min="10227" max="10227" width="18.42578125" style="229" customWidth="1"/>
    <col min="10228" max="10228" width="7.140625" style="229" customWidth="1"/>
    <col min="10229" max="10229" width="10.42578125" style="229" customWidth="1"/>
    <col min="10230" max="10230" width="7.140625" style="229" customWidth="1"/>
    <col min="10231" max="10231" width="9.140625" style="229" customWidth="1"/>
    <col min="10232" max="10232" width="7.28515625" style="229" customWidth="1"/>
    <col min="10233" max="10233" width="9.140625" style="229" customWidth="1"/>
    <col min="10234" max="10234" width="6.85546875" style="229" customWidth="1"/>
    <col min="10235" max="10235" width="10.28515625" style="229" customWidth="1"/>
    <col min="10236" max="10237" width="9.140625" style="229" customWidth="1"/>
    <col min="10238" max="10238" width="7.140625" style="229" customWidth="1"/>
    <col min="10239" max="10239" width="10.42578125" style="229" customWidth="1"/>
    <col min="10240" max="10240" width="7.140625" style="229" customWidth="1"/>
    <col min="10241" max="10241" width="9.140625" style="229"/>
    <col min="10242" max="10242" width="7.28515625" style="229" customWidth="1"/>
    <col min="10243" max="10243" width="9.140625" style="229"/>
    <col min="10244" max="10244" width="6.85546875" style="229" customWidth="1"/>
    <col min="10245" max="10245" width="10.28515625" style="229" customWidth="1"/>
    <col min="10246" max="10466" width="9.140625" style="229"/>
    <col min="10467" max="10467" width="8.5703125" style="229" customWidth="1"/>
    <col min="10468" max="10468" width="21.42578125" style="229" customWidth="1"/>
    <col min="10469" max="10469" width="12.42578125" style="229" customWidth="1"/>
    <col min="10470" max="10470" width="0" style="229" hidden="1" customWidth="1"/>
    <col min="10471" max="10471" width="13.85546875" style="229" customWidth="1"/>
    <col min="10472" max="10475" width="9.140625" style="229" customWidth="1"/>
    <col min="10476" max="10476" width="11.7109375" style="229" customWidth="1"/>
    <col min="10477" max="10477" width="10.5703125" style="229" customWidth="1"/>
    <col min="10478" max="10478" width="10.28515625" style="229" customWidth="1"/>
    <col min="10479" max="10479" width="10.85546875" style="229" customWidth="1"/>
    <col min="10480" max="10480" width="11.140625" style="229" customWidth="1"/>
    <col min="10481" max="10481" width="12.5703125" style="229" customWidth="1"/>
    <col min="10482" max="10482" width="18.28515625" style="229" customWidth="1"/>
    <col min="10483" max="10483" width="18.42578125" style="229" customWidth="1"/>
    <col min="10484" max="10484" width="7.140625" style="229" customWidth="1"/>
    <col min="10485" max="10485" width="10.42578125" style="229" customWidth="1"/>
    <col min="10486" max="10486" width="7.140625" style="229" customWidth="1"/>
    <col min="10487" max="10487" width="9.140625" style="229" customWidth="1"/>
    <col min="10488" max="10488" width="7.28515625" style="229" customWidth="1"/>
    <col min="10489" max="10489" width="9.140625" style="229" customWidth="1"/>
    <col min="10490" max="10490" width="6.85546875" style="229" customWidth="1"/>
    <col min="10491" max="10491" width="10.28515625" style="229" customWidth="1"/>
    <col min="10492" max="10493" width="9.140625" style="229" customWidth="1"/>
    <col min="10494" max="10494" width="7.140625" style="229" customWidth="1"/>
    <col min="10495" max="10495" width="10.42578125" style="229" customWidth="1"/>
    <col min="10496" max="10496" width="7.140625" style="229" customWidth="1"/>
    <col min="10497" max="10497" width="9.140625" style="229"/>
    <col min="10498" max="10498" width="7.28515625" style="229" customWidth="1"/>
    <col min="10499" max="10499" width="9.140625" style="229"/>
    <col min="10500" max="10500" width="6.85546875" style="229" customWidth="1"/>
    <col min="10501" max="10501" width="10.28515625" style="229" customWidth="1"/>
    <col min="10502" max="10722" width="9.140625" style="229"/>
    <col min="10723" max="10723" width="8.5703125" style="229" customWidth="1"/>
    <col min="10724" max="10724" width="21.42578125" style="229" customWidth="1"/>
    <col min="10725" max="10725" width="12.42578125" style="229" customWidth="1"/>
    <col min="10726" max="10726" width="0" style="229" hidden="1" customWidth="1"/>
    <col min="10727" max="10727" width="13.85546875" style="229" customWidth="1"/>
    <col min="10728" max="10731" width="9.140625" style="229" customWidth="1"/>
    <col min="10732" max="10732" width="11.7109375" style="229" customWidth="1"/>
    <col min="10733" max="10733" width="10.5703125" style="229" customWidth="1"/>
    <col min="10734" max="10734" width="10.28515625" style="229" customWidth="1"/>
    <col min="10735" max="10735" width="10.85546875" style="229" customWidth="1"/>
    <col min="10736" max="10736" width="11.140625" style="229" customWidth="1"/>
    <col min="10737" max="10737" width="12.5703125" style="229" customWidth="1"/>
    <col min="10738" max="10738" width="18.28515625" style="229" customWidth="1"/>
    <col min="10739" max="10739" width="18.42578125" style="229" customWidth="1"/>
    <col min="10740" max="10740" width="7.140625" style="229" customWidth="1"/>
    <col min="10741" max="10741" width="10.42578125" style="229" customWidth="1"/>
    <col min="10742" max="10742" width="7.140625" style="229" customWidth="1"/>
    <col min="10743" max="10743" width="9.140625" style="229" customWidth="1"/>
    <col min="10744" max="10744" width="7.28515625" style="229" customWidth="1"/>
    <col min="10745" max="10745" width="9.140625" style="229" customWidth="1"/>
    <col min="10746" max="10746" width="6.85546875" style="229" customWidth="1"/>
    <col min="10747" max="10747" width="10.28515625" style="229" customWidth="1"/>
    <col min="10748" max="10749" width="9.140625" style="229" customWidth="1"/>
    <col min="10750" max="10750" width="7.140625" style="229" customWidth="1"/>
    <col min="10751" max="10751" width="10.42578125" style="229" customWidth="1"/>
    <col min="10752" max="10752" width="7.140625" style="229" customWidth="1"/>
    <col min="10753" max="10753" width="9.140625" style="229"/>
    <col min="10754" max="10754" width="7.28515625" style="229" customWidth="1"/>
    <col min="10755" max="10755" width="9.140625" style="229"/>
    <col min="10756" max="10756" width="6.85546875" style="229" customWidth="1"/>
    <col min="10757" max="10757" width="10.28515625" style="229" customWidth="1"/>
    <col min="10758" max="10978" width="9.140625" style="229"/>
    <col min="10979" max="10979" width="8.5703125" style="229" customWidth="1"/>
    <col min="10980" max="10980" width="21.42578125" style="229" customWidth="1"/>
    <col min="10981" max="10981" width="12.42578125" style="229" customWidth="1"/>
    <col min="10982" max="10982" width="0" style="229" hidden="1" customWidth="1"/>
    <col min="10983" max="10983" width="13.85546875" style="229" customWidth="1"/>
    <col min="10984" max="10987" width="9.140625" style="229" customWidth="1"/>
    <col min="10988" max="10988" width="11.7109375" style="229" customWidth="1"/>
    <col min="10989" max="10989" width="10.5703125" style="229" customWidth="1"/>
    <col min="10990" max="10990" width="10.28515625" style="229" customWidth="1"/>
    <col min="10991" max="10991" width="10.85546875" style="229" customWidth="1"/>
    <col min="10992" max="10992" width="11.140625" style="229" customWidth="1"/>
    <col min="10993" max="10993" width="12.5703125" style="229" customWidth="1"/>
    <col min="10994" max="10994" width="18.28515625" style="229" customWidth="1"/>
    <col min="10995" max="10995" width="18.42578125" style="229" customWidth="1"/>
    <col min="10996" max="10996" width="7.140625" style="229" customWidth="1"/>
    <col min="10997" max="10997" width="10.42578125" style="229" customWidth="1"/>
    <col min="10998" max="10998" width="7.140625" style="229" customWidth="1"/>
    <col min="10999" max="10999" width="9.140625" style="229" customWidth="1"/>
    <col min="11000" max="11000" width="7.28515625" style="229" customWidth="1"/>
    <col min="11001" max="11001" width="9.140625" style="229" customWidth="1"/>
    <col min="11002" max="11002" width="6.85546875" style="229" customWidth="1"/>
    <col min="11003" max="11003" width="10.28515625" style="229" customWidth="1"/>
    <col min="11004" max="11005" width="9.140625" style="229" customWidth="1"/>
    <col min="11006" max="11006" width="7.140625" style="229" customWidth="1"/>
    <col min="11007" max="11007" width="10.42578125" style="229" customWidth="1"/>
    <col min="11008" max="11008" width="7.140625" style="229" customWidth="1"/>
    <col min="11009" max="11009" width="9.140625" style="229"/>
    <col min="11010" max="11010" width="7.28515625" style="229" customWidth="1"/>
    <col min="11011" max="11011" width="9.140625" style="229"/>
    <col min="11012" max="11012" width="6.85546875" style="229" customWidth="1"/>
    <col min="11013" max="11013" width="10.28515625" style="229" customWidth="1"/>
    <col min="11014" max="11234" width="9.140625" style="229"/>
    <col min="11235" max="11235" width="8.5703125" style="229" customWidth="1"/>
    <col min="11236" max="11236" width="21.42578125" style="229" customWidth="1"/>
    <col min="11237" max="11237" width="12.42578125" style="229" customWidth="1"/>
    <col min="11238" max="11238" width="0" style="229" hidden="1" customWidth="1"/>
    <col min="11239" max="11239" width="13.85546875" style="229" customWidth="1"/>
    <col min="11240" max="11243" width="9.140625" style="229" customWidth="1"/>
    <col min="11244" max="11244" width="11.7109375" style="229" customWidth="1"/>
    <col min="11245" max="11245" width="10.5703125" style="229" customWidth="1"/>
    <col min="11246" max="11246" width="10.28515625" style="229" customWidth="1"/>
    <col min="11247" max="11247" width="10.85546875" style="229" customWidth="1"/>
    <col min="11248" max="11248" width="11.140625" style="229" customWidth="1"/>
    <col min="11249" max="11249" width="12.5703125" style="229" customWidth="1"/>
    <col min="11250" max="11250" width="18.28515625" style="229" customWidth="1"/>
    <col min="11251" max="11251" width="18.42578125" style="229" customWidth="1"/>
    <col min="11252" max="11252" width="7.140625" style="229" customWidth="1"/>
    <col min="11253" max="11253" width="10.42578125" style="229" customWidth="1"/>
    <col min="11254" max="11254" width="7.140625" style="229" customWidth="1"/>
    <col min="11255" max="11255" width="9.140625" style="229" customWidth="1"/>
    <col min="11256" max="11256" width="7.28515625" style="229" customWidth="1"/>
    <col min="11257" max="11257" width="9.140625" style="229" customWidth="1"/>
    <col min="11258" max="11258" width="6.85546875" style="229" customWidth="1"/>
    <col min="11259" max="11259" width="10.28515625" style="229" customWidth="1"/>
    <col min="11260" max="11261" width="9.140625" style="229" customWidth="1"/>
    <col min="11262" max="11262" width="7.140625" style="229" customWidth="1"/>
    <col min="11263" max="11263" width="10.42578125" style="229" customWidth="1"/>
    <col min="11264" max="11264" width="7.140625" style="229" customWidth="1"/>
    <col min="11265" max="11265" width="9.140625" style="229"/>
    <col min="11266" max="11266" width="7.28515625" style="229" customWidth="1"/>
    <col min="11267" max="11267" width="9.140625" style="229"/>
    <col min="11268" max="11268" width="6.85546875" style="229" customWidth="1"/>
    <col min="11269" max="11269" width="10.28515625" style="229" customWidth="1"/>
    <col min="11270" max="11490" width="9.140625" style="229"/>
    <col min="11491" max="11491" width="8.5703125" style="229" customWidth="1"/>
    <col min="11492" max="11492" width="21.42578125" style="229" customWidth="1"/>
    <col min="11493" max="11493" width="12.42578125" style="229" customWidth="1"/>
    <col min="11494" max="11494" width="0" style="229" hidden="1" customWidth="1"/>
    <col min="11495" max="11495" width="13.85546875" style="229" customWidth="1"/>
    <col min="11496" max="11499" width="9.140625" style="229" customWidth="1"/>
    <col min="11500" max="11500" width="11.7109375" style="229" customWidth="1"/>
    <col min="11501" max="11501" width="10.5703125" style="229" customWidth="1"/>
    <col min="11502" max="11502" width="10.28515625" style="229" customWidth="1"/>
    <col min="11503" max="11503" width="10.85546875" style="229" customWidth="1"/>
    <col min="11504" max="11504" width="11.140625" style="229" customWidth="1"/>
    <col min="11505" max="11505" width="12.5703125" style="229" customWidth="1"/>
    <col min="11506" max="11506" width="18.28515625" style="229" customWidth="1"/>
    <col min="11507" max="11507" width="18.42578125" style="229" customWidth="1"/>
    <col min="11508" max="11508" width="7.140625" style="229" customWidth="1"/>
    <col min="11509" max="11509" width="10.42578125" style="229" customWidth="1"/>
    <col min="11510" max="11510" width="7.140625" style="229" customWidth="1"/>
    <col min="11511" max="11511" width="9.140625" style="229" customWidth="1"/>
    <col min="11512" max="11512" width="7.28515625" style="229" customWidth="1"/>
    <col min="11513" max="11513" width="9.140625" style="229" customWidth="1"/>
    <col min="11514" max="11514" width="6.85546875" style="229" customWidth="1"/>
    <col min="11515" max="11515" width="10.28515625" style="229" customWidth="1"/>
    <col min="11516" max="11517" width="9.140625" style="229" customWidth="1"/>
    <col min="11518" max="11518" width="7.140625" style="229" customWidth="1"/>
    <col min="11519" max="11519" width="10.42578125" style="229" customWidth="1"/>
    <col min="11520" max="11520" width="7.140625" style="229" customWidth="1"/>
    <col min="11521" max="11521" width="9.140625" style="229"/>
    <col min="11522" max="11522" width="7.28515625" style="229" customWidth="1"/>
    <col min="11523" max="11523" width="9.140625" style="229"/>
    <col min="11524" max="11524" width="6.85546875" style="229" customWidth="1"/>
    <col min="11525" max="11525" width="10.28515625" style="229" customWidth="1"/>
    <col min="11526" max="11746" width="9.140625" style="229"/>
    <col min="11747" max="11747" width="8.5703125" style="229" customWidth="1"/>
    <col min="11748" max="11748" width="21.42578125" style="229" customWidth="1"/>
    <col min="11749" max="11749" width="12.42578125" style="229" customWidth="1"/>
    <col min="11750" max="11750" width="0" style="229" hidden="1" customWidth="1"/>
    <col min="11751" max="11751" width="13.85546875" style="229" customWidth="1"/>
    <col min="11752" max="11755" width="9.140625" style="229" customWidth="1"/>
    <col min="11756" max="11756" width="11.7109375" style="229" customWidth="1"/>
    <col min="11757" max="11757" width="10.5703125" style="229" customWidth="1"/>
    <col min="11758" max="11758" width="10.28515625" style="229" customWidth="1"/>
    <col min="11759" max="11759" width="10.85546875" style="229" customWidth="1"/>
    <col min="11760" max="11760" width="11.140625" style="229" customWidth="1"/>
    <col min="11761" max="11761" width="12.5703125" style="229" customWidth="1"/>
    <col min="11762" max="11762" width="18.28515625" style="229" customWidth="1"/>
    <col min="11763" max="11763" width="18.42578125" style="229" customWidth="1"/>
    <col min="11764" max="11764" width="7.140625" style="229" customWidth="1"/>
    <col min="11765" max="11765" width="10.42578125" style="229" customWidth="1"/>
    <col min="11766" max="11766" width="7.140625" style="229" customWidth="1"/>
    <col min="11767" max="11767" width="9.140625" style="229" customWidth="1"/>
    <col min="11768" max="11768" width="7.28515625" style="229" customWidth="1"/>
    <col min="11769" max="11769" width="9.140625" style="229" customWidth="1"/>
    <col min="11770" max="11770" width="6.85546875" style="229" customWidth="1"/>
    <col min="11771" max="11771" width="10.28515625" style="229" customWidth="1"/>
    <col min="11772" max="11773" width="9.140625" style="229" customWidth="1"/>
    <col min="11774" max="11774" width="7.140625" style="229" customWidth="1"/>
    <col min="11775" max="11775" width="10.42578125" style="229" customWidth="1"/>
    <col min="11776" max="11776" width="7.140625" style="229" customWidth="1"/>
    <col min="11777" max="11777" width="9.140625" style="229"/>
    <col min="11778" max="11778" width="7.28515625" style="229" customWidth="1"/>
    <col min="11779" max="11779" width="9.140625" style="229"/>
    <col min="11780" max="11780" width="6.85546875" style="229" customWidth="1"/>
    <col min="11781" max="11781" width="10.28515625" style="229" customWidth="1"/>
    <col min="11782" max="12002" width="9.140625" style="229"/>
    <col min="12003" max="12003" width="8.5703125" style="229" customWidth="1"/>
    <col min="12004" max="12004" width="21.42578125" style="229" customWidth="1"/>
    <col min="12005" max="12005" width="12.42578125" style="229" customWidth="1"/>
    <col min="12006" max="12006" width="0" style="229" hidden="1" customWidth="1"/>
    <col min="12007" max="12007" width="13.85546875" style="229" customWidth="1"/>
    <col min="12008" max="12011" width="9.140625" style="229" customWidth="1"/>
    <col min="12012" max="12012" width="11.7109375" style="229" customWidth="1"/>
    <col min="12013" max="12013" width="10.5703125" style="229" customWidth="1"/>
    <col min="12014" max="12014" width="10.28515625" style="229" customWidth="1"/>
    <col min="12015" max="12015" width="10.85546875" style="229" customWidth="1"/>
    <col min="12016" max="12016" width="11.140625" style="229" customWidth="1"/>
    <col min="12017" max="12017" width="12.5703125" style="229" customWidth="1"/>
    <col min="12018" max="12018" width="18.28515625" style="229" customWidth="1"/>
    <col min="12019" max="12019" width="18.42578125" style="229" customWidth="1"/>
    <col min="12020" max="12020" width="7.140625" style="229" customWidth="1"/>
    <col min="12021" max="12021" width="10.42578125" style="229" customWidth="1"/>
    <col min="12022" max="12022" width="7.140625" style="229" customWidth="1"/>
    <col min="12023" max="12023" width="9.140625" style="229" customWidth="1"/>
    <col min="12024" max="12024" width="7.28515625" style="229" customWidth="1"/>
    <col min="12025" max="12025" width="9.140625" style="229" customWidth="1"/>
    <col min="12026" max="12026" width="6.85546875" style="229" customWidth="1"/>
    <col min="12027" max="12027" width="10.28515625" style="229" customWidth="1"/>
    <col min="12028" max="12029" width="9.140625" style="229" customWidth="1"/>
    <col min="12030" max="12030" width="7.140625" style="229" customWidth="1"/>
    <col min="12031" max="12031" width="10.42578125" style="229" customWidth="1"/>
    <col min="12032" max="12032" width="7.140625" style="229" customWidth="1"/>
    <col min="12033" max="12033" width="9.140625" style="229"/>
    <col min="12034" max="12034" width="7.28515625" style="229" customWidth="1"/>
    <col min="12035" max="12035" width="9.140625" style="229"/>
    <col min="12036" max="12036" width="6.85546875" style="229" customWidth="1"/>
    <col min="12037" max="12037" width="10.28515625" style="229" customWidth="1"/>
    <col min="12038" max="12258" width="9.140625" style="229"/>
    <col min="12259" max="12259" width="8.5703125" style="229" customWidth="1"/>
    <col min="12260" max="12260" width="21.42578125" style="229" customWidth="1"/>
    <col min="12261" max="12261" width="12.42578125" style="229" customWidth="1"/>
    <col min="12262" max="12262" width="0" style="229" hidden="1" customWidth="1"/>
    <col min="12263" max="12263" width="13.85546875" style="229" customWidth="1"/>
    <col min="12264" max="12267" width="9.140625" style="229" customWidth="1"/>
    <col min="12268" max="12268" width="11.7109375" style="229" customWidth="1"/>
    <col min="12269" max="12269" width="10.5703125" style="229" customWidth="1"/>
    <col min="12270" max="12270" width="10.28515625" style="229" customWidth="1"/>
    <col min="12271" max="12271" width="10.85546875" style="229" customWidth="1"/>
    <col min="12272" max="12272" width="11.140625" style="229" customWidth="1"/>
    <col min="12273" max="12273" width="12.5703125" style="229" customWidth="1"/>
    <col min="12274" max="12274" width="18.28515625" style="229" customWidth="1"/>
    <col min="12275" max="12275" width="18.42578125" style="229" customWidth="1"/>
    <col min="12276" max="12276" width="7.140625" style="229" customWidth="1"/>
    <col min="12277" max="12277" width="10.42578125" style="229" customWidth="1"/>
    <col min="12278" max="12278" width="7.140625" style="229" customWidth="1"/>
    <col min="12279" max="12279" width="9.140625" style="229" customWidth="1"/>
    <col min="12280" max="12280" width="7.28515625" style="229" customWidth="1"/>
    <col min="12281" max="12281" width="9.140625" style="229" customWidth="1"/>
    <col min="12282" max="12282" width="6.85546875" style="229" customWidth="1"/>
    <col min="12283" max="12283" width="10.28515625" style="229" customWidth="1"/>
    <col min="12284" max="12285" width="9.140625" style="229" customWidth="1"/>
    <col min="12286" max="12286" width="7.140625" style="229" customWidth="1"/>
    <col min="12287" max="12287" width="10.42578125" style="229" customWidth="1"/>
    <col min="12288" max="12288" width="7.140625" style="229" customWidth="1"/>
    <col min="12289" max="12289" width="9.140625" style="229"/>
    <col min="12290" max="12290" width="7.28515625" style="229" customWidth="1"/>
    <col min="12291" max="12291" width="9.140625" style="229"/>
    <col min="12292" max="12292" width="6.85546875" style="229" customWidth="1"/>
    <col min="12293" max="12293" width="10.28515625" style="229" customWidth="1"/>
    <col min="12294" max="12514" width="9.140625" style="229"/>
    <col min="12515" max="12515" width="8.5703125" style="229" customWidth="1"/>
    <col min="12516" max="12516" width="21.42578125" style="229" customWidth="1"/>
    <col min="12517" max="12517" width="12.42578125" style="229" customWidth="1"/>
    <col min="12518" max="12518" width="0" style="229" hidden="1" customWidth="1"/>
    <col min="12519" max="12519" width="13.85546875" style="229" customWidth="1"/>
    <col min="12520" max="12523" width="9.140625" style="229" customWidth="1"/>
    <col min="12524" max="12524" width="11.7109375" style="229" customWidth="1"/>
    <col min="12525" max="12525" width="10.5703125" style="229" customWidth="1"/>
    <col min="12526" max="12526" width="10.28515625" style="229" customWidth="1"/>
    <col min="12527" max="12527" width="10.85546875" style="229" customWidth="1"/>
    <col min="12528" max="12528" width="11.140625" style="229" customWidth="1"/>
    <col min="12529" max="12529" width="12.5703125" style="229" customWidth="1"/>
    <col min="12530" max="12530" width="18.28515625" style="229" customWidth="1"/>
    <col min="12531" max="12531" width="18.42578125" style="229" customWidth="1"/>
    <col min="12532" max="12532" width="7.140625" style="229" customWidth="1"/>
    <col min="12533" max="12533" width="10.42578125" style="229" customWidth="1"/>
    <col min="12534" max="12534" width="7.140625" style="229" customWidth="1"/>
    <col min="12535" max="12535" width="9.140625" style="229" customWidth="1"/>
    <col min="12536" max="12536" width="7.28515625" style="229" customWidth="1"/>
    <col min="12537" max="12537" width="9.140625" style="229" customWidth="1"/>
    <col min="12538" max="12538" width="6.85546875" style="229" customWidth="1"/>
    <col min="12539" max="12539" width="10.28515625" style="229" customWidth="1"/>
    <col min="12540" max="12541" width="9.140625" style="229" customWidth="1"/>
    <col min="12542" max="12542" width="7.140625" style="229" customWidth="1"/>
    <col min="12543" max="12543" width="10.42578125" style="229" customWidth="1"/>
    <col min="12544" max="12544" width="7.140625" style="229" customWidth="1"/>
    <col min="12545" max="12545" width="9.140625" style="229"/>
    <col min="12546" max="12546" width="7.28515625" style="229" customWidth="1"/>
    <col min="12547" max="12547" width="9.140625" style="229"/>
    <col min="12548" max="12548" width="6.85546875" style="229" customWidth="1"/>
    <col min="12549" max="12549" width="10.28515625" style="229" customWidth="1"/>
    <col min="12550" max="12770" width="9.140625" style="229"/>
    <col min="12771" max="12771" width="8.5703125" style="229" customWidth="1"/>
    <col min="12772" max="12772" width="21.42578125" style="229" customWidth="1"/>
    <col min="12773" max="12773" width="12.42578125" style="229" customWidth="1"/>
    <col min="12774" max="12774" width="0" style="229" hidden="1" customWidth="1"/>
    <col min="12775" max="12775" width="13.85546875" style="229" customWidth="1"/>
    <col min="12776" max="12779" width="9.140625" style="229" customWidth="1"/>
    <col min="12780" max="12780" width="11.7109375" style="229" customWidth="1"/>
    <col min="12781" max="12781" width="10.5703125" style="229" customWidth="1"/>
    <col min="12782" max="12782" width="10.28515625" style="229" customWidth="1"/>
    <col min="12783" max="12783" width="10.85546875" style="229" customWidth="1"/>
    <col min="12784" max="12784" width="11.140625" style="229" customWidth="1"/>
    <col min="12785" max="12785" width="12.5703125" style="229" customWidth="1"/>
    <col min="12786" max="12786" width="18.28515625" style="229" customWidth="1"/>
    <col min="12787" max="12787" width="18.42578125" style="229" customWidth="1"/>
    <col min="12788" max="12788" width="7.140625" style="229" customWidth="1"/>
    <col min="12789" max="12789" width="10.42578125" style="229" customWidth="1"/>
    <col min="12790" max="12790" width="7.140625" style="229" customWidth="1"/>
    <col min="12791" max="12791" width="9.140625" style="229" customWidth="1"/>
    <col min="12792" max="12792" width="7.28515625" style="229" customWidth="1"/>
    <col min="12793" max="12793" width="9.140625" style="229" customWidth="1"/>
    <col min="12794" max="12794" width="6.85546875" style="229" customWidth="1"/>
    <col min="12795" max="12795" width="10.28515625" style="229" customWidth="1"/>
    <col min="12796" max="12797" width="9.140625" style="229" customWidth="1"/>
    <col min="12798" max="12798" width="7.140625" style="229" customWidth="1"/>
    <col min="12799" max="12799" width="10.42578125" style="229" customWidth="1"/>
    <col min="12800" max="12800" width="7.140625" style="229" customWidth="1"/>
    <col min="12801" max="12801" width="9.140625" style="229"/>
    <col min="12802" max="12802" width="7.28515625" style="229" customWidth="1"/>
    <col min="12803" max="12803" width="9.140625" style="229"/>
    <col min="12804" max="12804" width="6.85546875" style="229" customWidth="1"/>
    <col min="12805" max="12805" width="10.28515625" style="229" customWidth="1"/>
    <col min="12806" max="13026" width="9.140625" style="229"/>
    <col min="13027" max="13027" width="8.5703125" style="229" customWidth="1"/>
    <col min="13028" max="13028" width="21.42578125" style="229" customWidth="1"/>
    <col min="13029" max="13029" width="12.42578125" style="229" customWidth="1"/>
    <col min="13030" max="13030" width="0" style="229" hidden="1" customWidth="1"/>
    <col min="13031" max="13031" width="13.85546875" style="229" customWidth="1"/>
    <col min="13032" max="13035" width="9.140625" style="229" customWidth="1"/>
    <col min="13036" max="13036" width="11.7109375" style="229" customWidth="1"/>
    <col min="13037" max="13037" width="10.5703125" style="229" customWidth="1"/>
    <col min="13038" max="13038" width="10.28515625" style="229" customWidth="1"/>
    <col min="13039" max="13039" width="10.85546875" style="229" customWidth="1"/>
    <col min="13040" max="13040" width="11.140625" style="229" customWidth="1"/>
    <col min="13041" max="13041" width="12.5703125" style="229" customWidth="1"/>
    <col min="13042" max="13042" width="18.28515625" style="229" customWidth="1"/>
    <col min="13043" max="13043" width="18.42578125" style="229" customWidth="1"/>
    <col min="13044" max="13044" width="7.140625" style="229" customWidth="1"/>
    <col min="13045" max="13045" width="10.42578125" style="229" customWidth="1"/>
    <col min="13046" max="13046" width="7.140625" style="229" customWidth="1"/>
    <col min="13047" max="13047" width="9.140625" style="229" customWidth="1"/>
    <col min="13048" max="13048" width="7.28515625" style="229" customWidth="1"/>
    <col min="13049" max="13049" width="9.140625" style="229" customWidth="1"/>
    <col min="13050" max="13050" width="6.85546875" style="229" customWidth="1"/>
    <col min="13051" max="13051" width="10.28515625" style="229" customWidth="1"/>
    <col min="13052" max="13053" width="9.140625" style="229" customWidth="1"/>
    <col min="13054" max="13054" width="7.140625" style="229" customWidth="1"/>
    <col min="13055" max="13055" width="10.42578125" style="229" customWidth="1"/>
    <col min="13056" max="13056" width="7.140625" style="229" customWidth="1"/>
    <col min="13057" max="13057" width="9.140625" style="229"/>
    <col min="13058" max="13058" width="7.28515625" style="229" customWidth="1"/>
    <col min="13059" max="13059" width="9.140625" style="229"/>
    <col min="13060" max="13060" width="6.85546875" style="229" customWidth="1"/>
    <col min="13061" max="13061" width="10.28515625" style="229" customWidth="1"/>
    <col min="13062" max="13282" width="9.140625" style="229"/>
    <col min="13283" max="13283" width="8.5703125" style="229" customWidth="1"/>
    <col min="13284" max="13284" width="21.42578125" style="229" customWidth="1"/>
    <col min="13285" max="13285" width="12.42578125" style="229" customWidth="1"/>
    <col min="13286" max="13286" width="0" style="229" hidden="1" customWidth="1"/>
    <col min="13287" max="13287" width="13.85546875" style="229" customWidth="1"/>
    <col min="13288" max="13291" width="9.140625" style="229" customWidth="1"/>
    <col min="13292" max="13292" width="11.7109375" style="229" customWidth="1"/>
    <col min="13293" max="13293" width="10.5703125" style="229" customWidth="1"/>
    <col min="13294" max="13294" width="10.28515625" style="229" customWidth="1"/>
    <col min="13295" max="13295" width="10.85546875" style="229" customWidth="1"/>
    <col min="13296" max="13296" width="11.140625" style="229" customWidth="1"/>
    <col min="13297" max="13297" width="12.5703125" style="229" customWidth="1"/>
    <col min="13298" max="13298" width="18.28515625" style="229" customWidth="1"/>
    <col min="13299" max="13299" width="18.42578125" style="229" customWidth="1"/>
    <col min="13300" max="13300" width="7.140625" style="229" customWidth="1"/>
    <col min="13301" max="13301" width="10.42578125" style="229" customWidth="1"/>
    <col min="13302" max="13302" width="7.140625" style="229" customWidth="1"/>
    <col min="13303" max="13303" width="9.140625" style="229" customWidth="1"/>
    <col min="13304" max="13304" width="7.28515625" style="229" customWidth="1"/>
    <col min="13305" max="13305" width="9.140625" style="229" customWidth="1"/>
    <col min="13306" max="13306" width="6.85546875" style="229" customWidth="1"/>
    <col min="13307" max="13307" width="10.28515625" style="229" customWidth="1"/>
    <col min="13308" max="13309" width="9.140625" style="229" customWidth="1"/>
    <col min="13310" max="13310" width="7.140625" style="229" customWidth="1"/>
    <col min="13311" max="13311" width="10.42578125" style="229" customWidth="1"/>
    <col min="13312" max="13312" width="7.140625" style="229" customWidth="1"/>
    <col min="13313" max="13313" width="9.140625" style="229"/>
    <col min="13314" max="13314" width="7.28515625" style="229" customWidth="1"/>
    <col min="13315" max="13315" width="9.140625" style="229"/>
    <col min="13316" max="13316" width="6.85546875" style="229" customWidth="1"/>
    <col min="13317" max="13317" width="10.28515625" style="229" customWidth="1"/>
    <col min="13318" max="13538" width="9.140625" style="229"/>
    <col min="13539" max="13539" width="8.5703125" style="229" customWidth="1"/>
    <col min="13540" max="13540" width="21.42578125" style="229" customWidth="1"/>
    <col min="13541" max="13541" width="12.42578125" style="229" customWidth="1"/>
    <col min="13542" max="13542" width="0" style="229" hidden="1" customWidth="1"/>
    <col min="13543" max="13543" width="13.85546875" style="229" customWidth="1"/>
    <col min="13544" max="13547" width="9.140625" style="229" customWidth="1"/>
    <col min="13548" max="13548" width="11.7109375" style="229" customWidth="1"/>
    <col min="13549" max="13549" width="10.5703125" style="229" customWidth="1"/>
    <col min="13550" max="13550" width="10.28515625" style="229" customWidth="1"/>
    <col min="13551" max="13551" width="10.85546875" style="229" customWidth="1"/>
    <col min="13552" max="13552" width="11.140625" style="229" customWidth="1"/>
    <col min="13553" max="13553" width="12.5703125" style="229" customWidth="1"/>
    <col min="13554" max="13554" width="18.28515625" style="229" customWidth="1"/>
    <col min="13555" max="13555" width="18.42578125" style="229" customWidth="1"/>
    <col min="13556" max="13556" width="7.140625" style="229" customWidth="1"/>
    <col min="13557" max="13557" width="10.42578125" style="229" customWidth="1"/>
    <col min="13558" max="13558" width="7.140625" style="229" customWidth="1"/>
    <col min="13559" max="13559" width="9.140625" style="229" customWidth="1"/>
    <col min="13560" max="13560" width="7.28515625" style="229" customWidth="1"/>
    <col min="13561" max="13561" width="9.140625" style="229" customWidth="1"/>
    <col min="13562" max="13562" width="6.85546875" style="229" customWidth="1"/>
    <col min="13563" max="13563" width="10.28515625" style="229" customWidth="1"/>
    <col min="13564" max="13565" width="9.140625" style="229" customWidth="1"/>
    <col min="13566" max="13566" width="7.140625" style="229" customWidth="1"/>
    <col min="13567" max="13567" width="10.42578125" style="229" customWidth="1"/>
    <col min="13568" max="13568" width="7.140625" style="229" customWidth="1"/>
    <col min="13569" max="13569" width="9.140625" style="229"/>
    <col min="13570" max="13570" width="7.28515625" style="229" customWidth="1"/>
    <col min="13571" max="13571" width="9.140625" style="229"/>
    <col min="13572" max="13572" width="6.85546875" style="229" customWidth="1"/>
    <col min="13573" max="13573" width="10.28515625" style="229" customWidth="1"/>
    <col min="13574" max="13794" width="9.140625" style="229"/>
    <col min="13795" max="13795" width="8.5703125" style="229" customWidth="1"/>
    <col min="13796" max="13796" width="21.42578125" style="229" customWidth="1"/>
    <col min="13797" max="13797" width="12.42578125" style="229" customWidth="1"/>
    <col min="13798" max="13798" width="0" style="229" hidden="1" customWidth="1"/>
    <col min="13799" max="13799" width="13.85546875" style="229" customWidth="1"/>
    <col min="13800" max="13803" width="9.140625" style="229" customWidth="1"/>
    <col min="13804" max="13804" width="11.7109375" style="229" customWidth="1"/>
    <col min="13805" max="13805" width="10.5703125" style="229" customWidth="1"/>
    <col min="13806" max="13806" width="10.28515625" style="229" customWidth="1"/>
    <col min="13807" max="13807" width="10.85546875" style="229" customWidth="1"/>
    <col min="13808" max="13808" width="11.140625" style="229" customWidth="1"/>
    <col min="13809" max="13809" width="12.5703125" style="229" customWidth="1"/>
    <col min="13810" max="13810" width="18.28515625" style="229" customWidth="1"/>
    <col min="13811" max="13811" width="18.42578125" style="229" customWidth="1"/>
    <col min="13812" max="13812" width="7.140625" style="229" customWidth="1"/>
    <col min="13813" max="13813" width="10.42578125" style="229" customWidth="1"/>
    <col min="13814" max="13814" width="7.140625" style="229" customWidth="1"/>
    <col min="13815" max="13815" width="9.140625" style="229" customWidth="1"/>
    <col min="13816" max="13816" width="7.28515625" style="229" customWidth="1"/>
    <col min="13817" max="13817" width="9.140625" style="229" customWidth="1"/>
    <col min="13818" max="13818" width="6.85546875" style="229" customWidth="1"/>
    <col min="13819" max="13819" width="10.28515625" style="229" customWidth="1"/>
    <col min="13820" max="13821" width="9.140625" style="229" customWidth="1"/>
    <col min="13822" max="13822" width="7.140625" style="229" customWidth="1"/>
    <col min="13823" max="13823" width="10.42578125" style="229" customWidth="1"/>
    <col min="13824" max="13824" width="7.140625" style="229" customWidth="1"/>
    <col min="13825" max="13825" width="9.140625" style="229"/>
    <col min="13826" max="13826" width="7.28515625" style="229" customWidth="1"/>
    <col min="13827" max="13827" width="9.140625" style="229"/>
    <col min="13828" max="13828" width="6.85546875" style="229" customWidth="1"/>
    <col min="13829" max="13829" width="10.28515625" style="229" customWidth="1"/>
    <col min="13830" max="14050" width="9.140625" style="229"/>
    <col min="14051" max="14051" width="8.5703125" style="229" customWidth="1"/>
    <col min="14052" max="14052" width="21.42578125" style="229" customWidth="1"/>
    <col min="14053" max="14053" width="12.42578125" style="229" customWidth="1"/>
    <col min="14054" max="14054" width="0" style="229" hidden="1" customWidth="1"/>
    <col min="14055" max="14055" width="13.85546875" style="229" customWidth="1"/>
    <col min="14056" max="14059" width="9.140625" style="229" customWidth="1"/>
    <col min="14060" max="14060" width="11.7109375" style="229" customWidth="1"/>
    <col min="14061" max="14061" width="10.5703125" style="229" customWidth="1"/>
    <col min="14062" max="14062" width="10.28515625" style="229" customWidth="1"/>
    <col min="14063" max="14063" width="10.85546875" style="229" customWidth="1"/>
    <col min="14064" max="14064" width="11.140625" style="229" customWidth="1"/>
    <col min="14065" max="14065" width="12.5703125" style="229" customWidth="1"/>
    <col min="14066" max="14066" width="18.28515625" style="229" customWidth="1"/>
    <col min="14067" max="14067" width="18.42578125" style="229" customWidth="1"/>
    <col min="14068" max="14068" width="7.140625" style="229" customWidth="1"/>
    <col min="14069" max="14069" width="10.42578125" style="229" customWidth="1"/>
    <col min="14070" max="14070" width="7.140625" style="229" customWidth="1"/>
    <col min="14071" max="14071" width="9.140625" style="229" customWidth="1"/>
    <col min="14072" max="14072" width="7.28515625" style="229" customWidth="1"/>
    <col min="14073" max="14073" width="9.140625" style="229" customWidth="1"/>
    <col min="14074" max="14074" width="6.85546875" style="229" customWidth="1"/>
    <col min="14075" max="14075" width="10.28515625" style="229" customWidth="1"/>
    <col min="14076" max="14077" width="9.140625" style="229" customWidth="1"/>
    <col min="14078" max="14078" width="7.140625" style="229" customWidth="1"/>
    <col min="14079" max="14079" width="10.42578125" style="229" customWidth="1"/>
    <col min="14080" max="14080" width="7.140625" style="229" customWidth="1"/>
    <col min="14081" max="14081" width="9.140625" style="229"/>
    <col min="14082" max="14082" width="7.28515625" style="229" customWidth="1"/>
    <col min="14083" max="14083" width="9.140625" style="229"/>
    <col min="14084" max="14084" width="6.85546875" style="229" customWidth="1"/>
    <col min="14085" max="14085" width="10.28515625" style="229" customWidth="1"/>
    <col min="14086" max="14306" width="9.140625" style="229"/>
    <col min="14307" max="14307" width="8.5703125" style="229" customWidth="1"/>
    <col min="14308" max="14308" width="21.42578125" style="229" customWidth="1"/>
    <col min="14309" max="14309" width="12.42578125" style="229" customWidth="1"/>
    <col min="14310" max="14310" width="0" style="229" hidden="1" customWidth="1"/>
    <col min="14311" max="14311" width="13.85546875" style="229" customWidth="1"/>
    <col min="14312" max="14315" width="9.140625" style="229" customWidth="1"/>
    <col min="14316" max="14316" width="11.7109375" style="229" customWidth="1"/>
    <col min="14317" max="14317" width="10.5703125" style="229" customWidth="1"/>
    <col min="14318" max="14318" width="10.28515625" style="229" customWidth="1"/>
    <col min="14319" max="14319" width="10.85546875" style="229" customWidth="1"/>
    <col min="14320" max="14320" width="11.140625" style="229" customWidth="1"/>
    <col min="14321" max="14321" width="12.5703125" style="229" customWidth="1"/>
    <col min="14322" max="14322" width="18.28515625" style="229" customWidth="1"/>
    <col min="14323" max="14323" width="18.42578125" style="229" customWidth="1"/>
    <col min="14324" max="14324" width="7.140625" style="229" customWidth="1"/>
    <col min="14325" max="14325" width="10.42578125" style="229" customWidth="1"/>
    <col min="14326" max="14326" width="7.140625" style="229" customWidth="1"/>
    <col min="14327" max="14327" width="9.140625" style="229" customWidth="1"/>
    <col min="14328" max="14328" width="7.28515625" style="229" customWidth="1"/>
    <col min="14329" max="14329" width="9.140625" style="229" customWidth="1"/>
    <col min="14330" max="14330" width="6.85546875" style="229" customWidth="1"/>
    <col min="14331" max="14331" width="10.28515625" style="229" customWidth="1"/>
    <col min="14332" max="14333" width="9.140625" style="229" customWidth="1"/>
    <col min="14334" max="14334" width="7.140625" style="229" customWidth="1"/>
    <col min="14335" max="14335" width="10.42578125" style="229" customWidth="1"/>
    <col min="14336" max="14336" width="7.140625" style="229" customWidth="1"/>
    <col min="14337" max="14337" width="9.140625" style="229"/>
    <col min="14338" max="14338" width="7.28515625" style="229" customWidth="1"/>
    <col min="14339" max="14339" width="9.140625" style="229"/>
    <col min="14340" max="14340" width="6.85546875" style="229" customWidth="1"/>
    <col min="14341" max="14341" width="10.28515625" style="229" customWidth="1"/>
    <col min="14342" max="14562" width="9.140625" style="229"/>
    <col min="14563" max="14563" width="8.5703125" style="229" customWidth="1"/>
    <col min="14564" max="14564" width="21.42578125" style="229" customWidth="1"/>
    <col min="14565" max="14565" width="12.42578125" style="229" customWidth="1"/>
    <col min="14566" max="14566" width="0" style="229" hidden="1" customWidth="1"/>
    <col min="14567" max="14567" width="13.85546875" style="229" customWidth="1"/>
    <col min="14568" max="14571" width="9.140625" style="229" customWidth="1"/>
    <col min="14572" max="14572" width="11.7109375" style="229" customWidth="1"/>
    <col min="14573" max="14573" width="10.5703125" style="229" customWidth="1"/>
    <col min="14574" max="14574" width="10.28515625" style="229" customWidth="1"/>
    <col min="14575" max="14575" width="10.85546875" style="229" customWidth="1"/>
    <col min="14576" max="14576" width="11.140625" style="229" customWidth="1"/>
    <col min="14577" max="14577" width="12.5703125" style="229" customWidth="1"/>
    <col min="14578" max="14578" width="18.28515625" style="229" customWidth="1"/>
    <col min="14579" max="14579" width="18.42578125" style="229" customWidth="1"/>
    <col min="14580" max="14580" width="7.140625" style="229" customWidth="1"/>
    <col min="14581" max="14581" width="10.42578125" style="229" customWidth="1"/>
    <col min="14582" max="14582" width="7.140625" style="229" customWidth="1"/>
    <col min="14583" max="14583" width="9.140625" style="229" customWidth="1"/>
    <col min="14584" max="14584" width="7.28515625" style="229" customWidth="1"/>
    <col min="14585" max="14585" width="9.140625" style="229" customWidth="1"/>
    <col min="14586" max="14586" width="6.85546875" style="229" customWidth="1"/>
    <col min="14587" max="14587" width="10.28515625" style="229" customWidth="1"/>
    <col min="14588" max="14589" width="9.140625" style="229" customWidth="1"/>
    <col min="14590" max="14590" width="7.140625" style="229" customWidth="1"/>
    <col min="14591" max="14591" width="10.42578125" style="229" customWidth="1"/>
    <col min="14592" max="14592" width="7.140625" style="229" customWidth="1"/>
    <col min="14593" max="14593" width="9.140625" style="229"/>
    <col min="14594" max="14594" width="7.28515625" style="229" customWidth="1"/>
    <col min="14595" max="14595" width="9.140625" style="229"/>
    <col min="14596" max="14596" width="6.85546875" style="229" customWidth="1"/>
    <col min="14597" max="14597" width="10.28515625" style="229" customWidth="1"/>
    <col min="14598" max="14818" width="9.140625" style="229"/>
    <col min="14819" max="14819" width="8.5703125" style="229" customWidth="1"/>
    <col min="14820" max="14820" width="21.42578125" style="229" customWidth="1"/>
    <col min="14821" max="14821" width="12.42578125" style="229" customWidth="1"/>
    <col min="14822" max="14822" width="0" style="229" hidden="1" customWidth="1"/>
    <col min="14823" max="14823" width="13.85546875" style="229" customWidth="1"/>
    <col min="14824" max="14827" width="9.140625" style="229" customWidth="1"/>
    <col min="14828" max="14828" width="11.7109375" style="229" customWidth="1"/>
    <col min="14829" max="14829" width="10.5703125" style="229" customWidth="1"/>
    <col min="14830" max="14830" width="10.28515625" style="229" customWidth="1"/>
    <col min="14831" max="14831" width="10.85546875" style="229" customWidth="1"/>
    <col min="14832" max="14832" width="11.140625" style="229" customWidth="1"/>
    <col min="14833" max="14833" width="12.5703125" style="229" customWidth="1"/>
    <col min="14834" max="14834" width="18.28515625" style="229" customWidth="1"/>
    <col min="14835" max="14835" width="18.42578125" style="229" customWidth="1"/>
    <col min="14836" max="14836" width="7.140625" style="229" customWidth="1"/>
    <col min="14837" max="14837" width="10.42578125" style="229" customWidth="1"/>
    <col min="14838" max="14838" width="7.140625" style="229" customWidth="1"/>
    <col min="14839" max="14839" width="9.140625" style="229" customWidth="1"/>
    <col min="14840" max="14840" width="7.28515625" style="229" customWidth="1"/>
    <col min="14841" max="14841" width="9.140625" style="229" customWidth="1"/>
    <col min="14842" max="14842" width="6.85546875" style="229" customWidth="1"/>
    <col min="14843" max="14843" width="10.28515625" style="229" customWidth="1"/>
    <col min="14844" max="14845" width="9.140625" style="229" customWidth="1"/>
    <col min="14846" max="14846" width="7.140625" style="229" customWidth="1"/>
    <col min="14847" max="14847" width="10.42578125" style="229" customWidth="1"/>
    <col min="14848" max="14848" width="7.140625" style="229" customWidth="1"/>
    <col min="14849" max="14849" width="9.140625" style="229"/>
    <col min="14850" max="14850" width="7.28515625" style="229" customWidth="1"/>
    <col min="14851" max="14851" width="9.140625" style="229"/>
    <col min="14852" max="14852" width="6.85546875" style="229" customWidth="1"/>
    <col min="14853" max="14853" width="10.28515625" style="229" customWidth="1"/>
    <col min="14854" max="15074" width="9.140625" style="229"/>
    <col min="15075" max="15075" width="8.5703125" style="229" customWidth="1"/>
    <col min="15076" max="15076" width="21.42578125" style="229" customWidth="1"/>
    <col min="15077" max="15077" width="12.42578125" style="229" customWidth="1"/>
    <col min="15078" max="15078" width="0" style="229" hidden="1" customWidth="1"/>
    <col min="15079" max="15079" width="13.85546875" style="229" customWidth="1"/>
    <col min="15080" max="15083" width="9.140625" style="229" customWidth="1"/>
    <col min="15084" max="15084" width="11.7109375" style="229" customWidth="1"/>
    <col min="15085" max="15085" width="10.5703125" style="229" customWidth="1"/>
    <col min="15086" max="15086" width="10.28515625" style="229" customWidth="1"/>
    <col min="15087" max="15087" width="10.85546875" style="229" customWidth="1"/>
    <col min="15088" max="15088" width="11.140625" style="229" customWidth="1"/>
    <col min="15089" max="15089" width="12.5703125" style="229" customWidth="1"/>
    <col min="15090" max="15090" width="18.28515625" style="229" customWidth="1"/>
    <col min="15091" max="15091" width="18.42578125" style="229" customWidth="1"/>
    <col min="15092" max="15092" width="7.140625" style="229" customWidth="1"/>
    <col min="15093" max="15093" width="10.42578125" style="229" customWidth="1"/>
    <col min="15094" max="15094" width="7.140625" style="229" customWidth="1"/>
    <col min="15095" max="15095" width="9.140625" style="229" customWidth="1"/>
    <col min="15096" max="15096" width="7.28515625" style="229" customWidth="1"/>
    <col min="15097" max="15097" width="9.140625" style="229" customWidth="1"/>
    <col min="15098" max="15098" width="6.85546875" style="229" customWidth="1"/>
    <col min="15099" max="15099" width="10.28515625" style="229" customWidth="1"/>
    <col min="15100" max="15101" width="9.140625" style="229" customWidth="1"/>
    <col min="15102" max="15102" width="7.140625" style="229" customWidth="1"/>
    <col min="15103" max="15103" width="10.42578125" style="229" customWidth="1"/>
    <col min="15104" max="15104" width="7.140625" style="229" customWidth="1"/>
    <col min="15105" max="15105" width="9.140625" style="229"/>
    <col min="15106" max="15106" width="7.28515625" style="229" customWidth="1"/>
    <col min="15107" max="15107" width="9.140625" style="229"/>
    <col min="15108" max="15108" width="6.85546875" style="229" customWidth="1"/>
    <col min="15109" max="15109" width="10.28515625" style="229" customWidth="1"/>
    <col min="15110" max="15330" width="9.140625" style="229"/>
    <col min="15331" max="15331" width="8.5703125" style="229" customWidth="1"/>
    <col min="15332" max="15332" width="21.42578125" style="229" customWidth="1"/>
    <col min="15333" max="15333" width="12.42578125" style="229" customWidth="1"/>
    <col min="15334" max="15334" width="0" style="229" hidden="1" customWidth="1"/>
    <col min="15335" max="15335" width="13.85546875" style="229" customWidth="1"/>
    <col min="15336" max="15339" width="9.140625" style="229" customWidth="1"/>
    <col min="15340" max="15340" width="11.7109375" style="229" customWidth="1"/>
    <col min="15341" max="15341" width="10.5703125" style="229" customWidth="1"/>
    <col min="15342" max="15342" width="10.28515625" style="229" customWidth="1"/>
    <col min="15343" max="15343" width="10.85546875" style="229" customWidth="1"/>
    <col min="15344" max="15344" width="11.140625" style="229" customWidth="1"/>
    <col min="15345" max="15345" width="12.5703125" style="229" customWidth="1"/>
    <col min="15346" max="15346" width="18.28515625" style="229" customWidth="1"/>
    <col min="15347" max="15347" width="18.42578125" style="229" customWidth="1"/>
    <col min="15348" max="15348" width="7.140625" style="229" customWidth="1"/>
    <col min="15349" max="15349" width="10.42578125" style="229" customWidth="1"/>
    <col min="15350" max="15350" width="7.140625" style="229" customWidth="1"/>
    <col min="15351" max="15351" width="9.140625" style="229" customWidth="1"/>
    <col min="15352" max="15352" width="7.28515625" style="229" customWidth="1"/>
    <col min="15353" max="15353" width="9.140625" style="229" customWidth="1"/>
    <col min="15354" max="15354" width="6.85546875" style="229" customWidth="1"/>
    <col min="15355" max="15355" width="10.28515625" style="229" customWidth="1"/>
    <col min="15356" max="15357" width="9.140625" style="229" customWidth="1"/>
    <col min="15358" max="15358" width="7.140625" style="229" customWidth="1"/>
    <col min="15359" max="15359" width="10.42578125" style="229" customWidth="1"/>
    <col min="15360" max="15360" width="7.140625" style="229" customWidth="1"/>
    <col min="15361" max="15361" width="9.140625" style="229"/>
    <col min="15362" max="15362" width="7.28515625" style="229" customWidth="1"/>
    <col min="15363" max="15363" width="9.140625" style="229"/>
    <col min="15364" max="15364" width="6.85546875" style="229" customWidth="1"/>
    <col min="15365" max="15365" width="10.28515625" style="229" customWidth="1"/>
    <col min="15366" max="15586" width="9.140625" style="229"/>
    <col min="15587" max="15587" width="8.5703125" style="229" customWidth="1"/>
    <col min="15588" max="15588" width="21.42578125" style="229" customWidth="1"/>
    <col min="15589" max="15589" width="12.42578125" style="229" customWidth="1"/>
    <col min="15590" max="15590" width="0" style="229" hidden="1" customWidth="1"/>
    <col min="15591" max="15591" width="13.85546875" style="229" customWidth="1"/>
    <col min="15592" max="15595" width="9.140625" style="229" customWidth="1"/>
    <col min="15596" max="15596" width="11.7109375" style="229" customWidth="1"/>
    <col min="15597" max="15597" width="10.5703125" style="229" customWidth="1"/>
    <col min="15598" max="15598" width="10.28515625" style="229" customWidth="1"/>
    <col min="15599" max="15599" width="10.85546875" style="229" customWidth="1"/>
    <col min="15600" max="15600" width="11.140625" style="229" customWidth="1"/>
    <col min="15601" max="15601" width="12.5703125" style="229" customWidth="1"/>
    <col min="15602" max="15602" width="18.28515625" style="229" customWidth="1"/>
    <col min="15603" max="15603" width="18.42578125" style="229" customWidth="1"/>
    <col min="15604" max="15604" width="7.140625" style="229" customWidth="1"/>
    <col min="15605" max="15605" width="10.42578125" style="229" customWidth="1"/>
    <col min="15606" max="15606" width="7.140625" style="229" customWidth="1"/>
    <col min="15607" max="15607" width="9.140625" style="229" customWidth="1"/>
    <col min="15608" max="15608" width="7.28515625" style="229" customWidth="1"/>
    <col min="15609" max="15609" width="9.140625" style="229" customWidth="1"/>
    <col min="15610" max="15610" width="6.85546875" style="229" customWidth="1"/>
    <col min="15611" max="15611" width="10.28515625" style="229" customWidth="1"/>
    <col min="15612" max="15613" width="9.140625" style="229" customWidth="1"/>
    <col min="15614" max="15614" width="7.140625" style="229" customWidth="1"/>
    <col min="15615" max="15615" width="10.42578125" style="229" customWidth="1"/>
    <col min="15616" max="15616" width="7.140625" style="229" customWidth="1"/>
    <col min="15617" max="15617" width="9.140625" style="229"/>
    <col min="15618" max="15618" width="7.28515625" style="229" customWidth="1"/>
    <col min="15619" max="15619" width="9.140625" style="229"/>
    <col min="15620" max="15620" width="6.85546875" style="229" customWidth="1"/>
    <col min="15621" max="15621" width="10.28515625" style="229" customWidth="1"/>
    <col min="15622" max="15842" width="9.140625" style="229"/>
    <col min="15843" max="15843" width="8.5703125" style="229" customWidth="1"/>
    <col min="15844" max="15844" width="21.42578125" style="229" customWidth="1"/>
    <col min="15845" max="15845" width="12.42578125" style="229" customWidth="1"/>
    <col min="15846" max="15846" width="0" style="229" hidden="1" customWidth="1"/>
    <col min="15847" max="15847" width="13.85546875" style="229" customWidth="1"/>
    <col min="15848" max="15851" width="9.140625" style="229" customWidth="1"/>
    <col min="15852" max="15852" width="11.7109375" style="229" customWidth="1"/>
    <col min="15853" max="15853" width="10.5703125" style="229" customWidth="1"/>
    <col min="15854" max="15854" width="10.28515625" style="229" customWidth="1"/>
    <col min="15855" max="15855" width="10.85546875" style="229" customWidth="1"/>
    <col min="15856" max="15856" width="11.140625" style="229" customWidth="1"/>
    <col min="15857" max="15857" width="12.5703125" style="229" customWidth="1"/>
    <col min="15858" max="15858" width="18.28515625" style="229" customWidth="1"/>
    <col min="15859" max="15859" width="18.42578125" style="229" customWidth="1"/>
    <col min="15860" max="15860" width="7.140625" style="229" customWidth="1"/>
    <col min="15861" max="15861" width="10.42578125" style="229" customWidth="1"/>
    <col min="15862" max="15862" width="7.140625" style="229" customWidth="1"/>
    <col min="15863" max="15863" width="9.140625" style="229" customWidth="1"/>
    <col min="15864" max="15864" width="7.28515625" style="229" customWidth="1"/>
    <col min="15865" max="15865" width="9.140625" style="229" customWidth="1"/>
    <col min="15866" max="15866" width="6.85546875" style="229" customWidth="1"/>
    <col min="15867" max="15867" width="10.28515625" style="229" customWidth="1"/>
    <col min="15868" max="15869" width="9.140625" style="229" customWidth="1"/>
    <col min="15870" max="15870" width="7.140625" style="229" customWidth="1"/>
    <col min="15871" max="15871" width="10.42578125" style="229" customWidth="1"/>
    <col min="15872" max="15872" width="7.140625" style="229" customWidth="1"/>
    <col min="15873" max="15873" width="9.140625" style="229"/>
    <col min="15874" max="15874" width="7.28515625" style="229" customWidth="1"/>
    <col min="15875" max="15875" width="9.140625" style="229"/>
    <col min="15876" max="15876" width="6.85546875" style="229" customWidth="1"/>
    <col min="15877" max="15877" width="10.28515625" style="229" customWidth="1"/>
    <col min="15878" max="16098" width="9.140625" style="229"/>
    <col min="16099" max="16099" width="8.5703125" style="229" customWidth="1"/>
    <col min="16100" max="16100" width="21.42578125" style="229" customWidth="1"/>
    <col min="16101" max="16101" width="12.42578125" style="229" customWidth="1"/>
    <col min="16102" max="16102" width="0" style="229" hidden="1" customWidth="1"/>
    <col min="16103" max="16103" width="13.85546875" style="229" customWidth="1"/>
    <col min="16104" max="16107" width="9.140625" style="229" customWidth="1"/>
    <col min="16108" max="16108" width="11.7109375" style="229" customWidth="1"/>
    <col min="16109" max="16109" width="10.5703125" style="229" customWidth="1"/>
    <col min="16110" max="16110" width="10.28515625" style="229" customWidth="1"/>
    <col min="16111" max="16111" width="10.85546875" style="229" customWidth="1"/>
    <col min="16112" max="16112" width="11.140625" style="229" customWidth="1"/>
    <col min="16113" max="16113" width="12.5703125" style="229" customWidth="1"/>
    <col min="16114" max="16114" width="18.28515625" style="229" customWidth="1"/>
    <col min="16115" max="16115" width="18.42578125" style="229" customWidth="1"/>
    <col min="16116" max="16116" width="7.140625" style="229" customWidth="1"/>
    <col min="16117" max="16117" width="10.42578125" style="229" customWidth="1"/>
    <col min="16118" max="16118" width="7.140625" style="229" customWidth="1"/>
    <col min="16119" max="16119" width="9.140625" style="229" customWidth="1"/>
    <col min="16120" max="16120" width="7.28515625" style="229" customWidth="1"/>
    <col min="16121" max="16121" width="9.140625" style="229" customWidth="1"/>
    <col min="16122" max="16122" width="6.85546875" style="229" customWidth="1"/>
    <col min="16123" max="16123" width="10.28515625" style="229" customWidth="1"/>
    <col min="16124" max="16125" width="9.140625" style="229" customWidth="1"/>
    <col min="16126" max="16126" width="7.140625" style="229" customWidth="1"/>
    <col min="16127" max="16127" width="10.42578125" style="229" customWidth="1"/>
    <col min="16128" max="16128" width="7.140625" style="229" customWidth="1"/>
    <col min="16129" max="16129" width="9.140625" style="229"/>
    <col min="16130" max="16130" width="7.28515625" style="229" customWidth="1"/>
    <col min="16131" max="16131" width="9.140625" style="229"/>
    <col min="16132" max="16132" width="6.85546875" style="229" customWidth="1"/>
    <col min="16133" max="16133" width="10.28515625" style="229" customWidth="1"/>
    <col min="16134" max="16384" width="9.140625" style="229"/>
  </cols>
  <sheetData>
    <row r="1" spans="1:10" s="4" customFormat="1" ht="52.5" customHeight="1" x14ac:dyDescent="0.25">
      <c r="A1" s="353" t="s">
        <v>1034</v>
      </c>
      <c r="B1" s="354"/>
      <c r="C1" s="354"/>
      <c r="D1" s="2"/>
      <c r="E1" s="2"/>
      <c r="F1" s="354" t="s">
        <v>1033</v>
      </c>
      <c r="G1" s="354"/>
      <c r="H1" s="354"/>
      <c r="I1" s="354"/>
      <c r="J1" s="354"/>
    </row>
    <row r="2" spans="1:10" s="4" customFormat="1" ht="40.5" customHeight="1" x14ac:dyDescent="0.25">
      <c r="A2" s="355" t="s">
        <v>1035</v>
      </c>
      <c r="B2" s="355"/>
      <c r="C2" s="355"/>
      <c r="D2" s="355"/>
      <c r="E2" s="355"/>
      <c r="F2" s="355"/>
      <c r="G2" s="355"/>
      <c r="H2" s="355"/>
      <c r="I2" s="355"/>
      <c r="J2" s="355"/>
    </row>
    <row r="3" spans="1:10" s="4" customFormat="1" ht="8.25" customHeight="1" x14ac:dyDescent="0.25">
      <c r="A3" s="1"/>
      <c r="B3" s="7"/>
      <c r="C3" s="1"/>
      <c r="D3" s="1"/>
      <c r="E3" s="1"/>
      <c r="F3" s="3"/>
      <c r="J3" s="306"/>
    </row>
    <row r="4" spans="1:10" s="4" customFormat="1" ht="56.25" customHeight="1" x14ac:dyDescent="0.25">
      <c r="A4" s="240" t="s">
        <v>3</v>
      </c>
      <c r="B4" s="235" t="s">
        <v>703</v>
      </c>
      <c r="C4" s="236" t="s">
        <v>704</v>
      </c>
      <c r="D4" s="242" t="s">
        <v>14</v>
      </c>
      <c r="E4" s="239" t="s">
        <v>674</v>
      </c>
      <c r="F4" s="239" t="s">
        <v>675</v>
      </c>
      <c r="G4" s="239" t="s">
        <v>15</v>
      </c>
      <c r="H4" s="239" t="s">
        <v>676</v>
      </c>
      <c r="I4" s="239" t="s">
        <v>16</v>
      </c>
      <c r="J4" s="239" t="s">
        <v>8</v>
      </c>
    </row>
    <row r="5" spans="1:10" s="10" customFormat="1" ht="15" customHeight="1" x14ac:dyDescent="0.25">
      <c r="A5" s="260" t="s">
        <v>17</v>
      </c>
      <c r="B5" s="263"/>
      <c r="C5" s="264" t="s">
        <v>19</v>
      </c>
      <c r="D5" s="265" t="s">
        <v>25</v>
      </c>
      <c r="E5" s="264" t="s">
        <v>19</v>
      </c>
      <c r="F5" s="265" t="s">
        <v>25</v>
      </c>
      <c r="G5" s="264" t="s">
        <v>19</v>
      </c>
      <c r="H5" s="265" t="s">
        <v>25</v>
      </c>
      <c r="I5" s="264" t="s">
        <v>19</v>
      </c>
      <c r="J5" s="266" t="s">
        <v>25</v>
      </c>
    </row>
    <row r="6" spans="1:10" s="10" customFormat="1" ht="26.25" customHeight="1" x14ac:dyDescent="0.25">
      <c r="A6" s="33">
        <v>1</v>
      </c>
      <c r="B6" s="35" t="s">
        <v>714</v>
      </c>
      <c r="C6" s="36" t="s">
        <v>33</v>
      </c>
      <c r="D6" s="41" t="str">
        <f>IFERROR((VLOOKUP($C6,'Mẫu 4A'!$D$10:$L$400,9,0)),0)</f>
        <v>Không đánh giá</v>
      </c>
      <c r="E6" s="140" t="s">
        <v>677</v>
      </c>
      <c r="F6" s="356" t="s">
        <v>1052</v>
      </c>
      <c r="G6" s="356"/>
      <c r="H6" s="356"/>
      <c r="I6" s="356"/>
      <c r="J6" s="296"/>
    </row>
    <row r="7" spans="1:10" s="10" customFormat="1" ht="21.75" customHeight="1" x14ac:dyDescent="0.25">
      <c r="A7" s="290" t="s">
        <v>27</v>
      </c>
      <c r="B7" s="291" t="s">
        <v>30</v>
      </c>
      <c r="C7" s="292"/>
      <c r="D7" s="293"/>
      <c r="E7" s="294"/>
      <c r="F7" s="305">
        <f>SUM(COUNTIF(F8:F22,"X"),COUNTIF(F24:F109,"X"),COUNTIF(F111:F203,"X"),COUNTIF(F205:F216,"X"),COUNTIF(F221:F261,"X"))</f>
        <v>99</v>
      </c>
      <c r="G7" s="305">
        <f t="shared" ref="G7:I7" si="0">SUM(COUNTIF(G8:G22,"X"),COUNTIF(G24:G109,"X"),COUNTIF(G111:G203,"X"),COUNTIF(G205:G216,"X"),COUNTIF(G221:G261,"X"))</f>
        <v>140</v>
      </c>
      <c r="H7" s="305">
        <f t="shared" si="0"/>
        <v>7</v>
      </c>
      <c r="I7" s="305">
        <f t="shared" si="0"/>
        <v>1</v>
      </c>
      <c r="J7" s="307"/>
    </row>
    <row r="8" spans="1:10" s="10" customFormat="1" ht="21.75" customHeight="1" x14ac:dyDescent="0.25">
      <c r="A8" s="33">
        <v>1</v>
      </c>
      <c r="B8" s="35" t="s">
        <v>715</v>
      </c>
      <c r="C8" s="36" t="s">
        <v>37</v>
      </c>
      <c r="D8" s="41" t="str">
        <f>IFERROR((VLOOKUP($C8,'Mẫu 4A'!$D$10:$L$400,9,0)),0)</f>
        <v>Xuất sắc</v>
      </c>
      <c r="E8" s="140" t="s">
        <v>678</v>
      </c>
      <c r="F8" s="267" t="str">
        <f t="shared" ref="F8:F38" si="1">IF($D8="Xuất sắc","X","")</f>
        <v>X</v>
      </c>
      <c r="G8" s="43" t="str">
        <f t="shared" ref="G8:G38" si="2">IF($D8="Tốt","X","")</f>
        <v/>
      </c>
      <c r="H8" s="43" t="str">
        <f t="shared" ref="H8:H38" si="3">IF($D8="Hoàn thành","X","")</f>
        <v/>
      </c>
      <c r="I8" s="43" t="str">
        <f t="shared" ref="I8:I38" si="4">IF($D8="Không hoàn thành","X","")</f>
        <v/>
      </c>
      <c r="J8" s="296"/>
    </row>
    <row r="9" spans="1:10" s="10" customFormat="1" ht="21.75" customHeight="1" x14ac:dyDescent="0.25">
      <c r="A9" s="33">
        <v>2</v>
      </c>
      <c r="B9" s="35" t="s">
        <v>716</v>
      </c>
      <c r="C9" s="36" t="s">
        <v>40</v>
      </c>
      <c r="D9" s="41" t="str">
        <f>IFERROR((VLOOKUP($C9,'Mẫu 4A'!$D$10:$L$400,9,0)),0)</f>
        <v>Xuất sắc</v>
      </c>
      <c r="E9" s="140" t="s">
        <v>678</v>
      </c>
      <c r="F9" s="267" t="str">
        <f t="shared" si="1"/>
        <v>X</v>
      </c>
      <c r="G9" s="43" t="str">
        <f t="shared" si="2"/>
        <v/>
      </c>
      <c r="H9" s="43" t="str">
        <f t="shared" si="3"/>
        <v/>
      </c>
      <c r="I9" s="43" t="str">
        <f t="shared" si="4"/>
        <v/>
      </c>
      <c r="J9" s="296"/>
    </row>
    <row r="10" spans="1:10" s="10" customFormat="1" ht="21.75" customHeight="1" x14ac:dyDescent="0.25">
      <c r="A10" s="33">
        <v>3</v>
      </c>
      <c r="B10" s="35" t="s">
        <v>717</v>
      </c>
      <c r="C10" s="36" t="s">
        <v>40</v>
      </c>
      <c r="D10" s="41" t="str">
        <f>IFERROR((VLOOKUP($C10,'Mẫu 4A'!$D$10:$L$400,9,0)),0)</f>
        <v>Xuất sắc</v>
      </c>
      <c r="E10" s="140" t="s">
        <v>678</v>
      </c>
      <c r="F10" s="267" t="str">
        <f t="shared" si="1"/>
        <v>X</v>
      </c>
      <c r="G10" s="43" t="str">
        <f t="shared" si="2"/>
        <v/>
      </c>
      <c r="H10" s="43" t="str">
        <f t="shared" si="3"/>
        <v/>
      </c>
      <c r="I10" s="43" t="str">
        <f t="shared" si="4"/>
        <v/>
      </c>
      <c r="J10" s="296"/>
    </row>
    <row r="11" spans="1:10" s="55" customFormat="1" ht="31.5" customHeight="1" x14ac:dyDescent="0.25">
      <c r="A11" s="33">
        <v>4</v>
      </c>
      <c r="B11" s="35" t="s">
        <v>718</v>
      </c>
      <c r="C11" s="52" t="s">
        <v>46</v>
      </c>
      <c r="D11" s="41" t="str">
        <f>IFERROR((VLOOKUP($C11,'Mẫu 4A'!$D$10:$L$400,9,0)),0)</f>
        <v>Xuất sắc</v>
      </c>
      <c r="E11" s="268" t="s">
        <v>679</v>
      </c>
      <c r="F11" s="267" t="str">
        <f t="shared" si="1"/>
        <v>X</v>
      </c>
      <c r="G11" s="43" t="str">
        <f t="shared" si="2"/>
        <v/>
      </c>
      <c r="H11" s="43" t="str">
        <f t="shared" si="3"/>
        <v/>
      </c>
      <c r="I11" s="43" t="str">
        <f t="shared" si="4"/>
        <v/>
      </c>
      <c r="J11" s="296"/>
    </row>
    <row r="12" spans="1:10" s="55" customFormat="1" ht="25.5" customHeight="1" x14ac:dyDescent="0.25">
      <c r="A12" s="33">
        <v>5</v>
      </c>
      <c r="B12" s="35" t="s">
        <v>719</v>
      </c>
      <c r="C12" s="52" t="s">
        <v>49</v>
      </c>
      <c r="D12" s="41" t="str">
        <f>IFERROR((VLOOKUP($C12,'Mẫu 4A'!$D$10:$L$400,9,0)),0)</f>
        <v>Xuất sắc</v>
      </c>
      <c r="E12" s="258" t="s">
        <v>680</v>
      </c>
      <c r="F12" s="267" t="str">
        <f t="shared" si="1"/>
        <v>X</v>
      </c>
      <c r="G12" s="43" t="str">
        <f t="shared" si="2"/>
        <v/>
      </c>
      <c r="H12" s="43" t="str">
        <f t="shared" si="3"/>
        <v/>
      </c>
      <c r="I12" s="43" t="str">
        <f t="shared" si="4"/>
        <v/>
      </c>
      <c r="J12" s="296"/>
    </row>
    <row r="13" spans="1:10" s="55" customFormat="1" ht="25.5" customHeight="1" x14ac:dyDescent="0.25">
      <c r="A13" s="33">
        <v>6</v>
      </c>
      <c r="B13" s="35" t="s">
        <v>720</v>
      </c>
      <c r="C13" s="52" t="s">
        <v>52</v>
      </c>
      <c r="D13" s="41" t="str">
        <f>IFERROR((VLOOKUP($C13,'Mẫu 4A'!$D$10:$L$400,9,0)),0)</f>
        <v>Tốt</v>
      </c>
      <c r="E13" s="258" t="s">
        <v>680</v>
      </c>
      <c r="F13" s="267" t="str">
        <f t="shared" si="1"/>
        <v/>
      </c>
      <c r="G13" s="43" t="str">
        <f t="shared" si="2"/>
        <v>X</v>
      </c>
      <c r="H13" s="43" t="str">
        <f t="shared" si="3"/>
        <v/>
      </c>
      <c r="I13" s="43" t="str">
        <f t="shared" si="4"/>
        <v/>
      </c>
      <c r="J13" s="296"/>
    </row>
    <row r="14" spans="1:10" s="55" customFormat="1" ht="25.5" customHeight="1" x14ac:dyDescent="0.25">
      <c r="A14" s="33">
        <v>7</v>
      </c>
      <c r="B14" s="35" t="s">
        <v>721</v>
      </c>
      <c r="C14" s="52" t="s">
        <v>55</v>
      </c>
      <c r="D14" s="41" t="str">
        <f>IFERROR((VLOOKUP($C14,'Mẫu 4A'!$D$10:$L$400,9,0)),0)</f>
        <v>Xuất sắc</v>
      </c>
      <c r="E14" s="258" t="s">
        <v>680</v>
      </c>
      <c r="F14" s="267" t="str">
        <f t="shared" si="1"/>
        <v>X</v>
      </c>
      <c r="G14" s="43" t="str">
        <f t="shared" si="2"/>
        <v/>
      </c>
      <c r="H14" s="43" t="str">
        <f t="shared" si="3"/>
        <v/>
      </c>
      <c r="I14" s="43" t="str">
        <f t="shared" si="4"/>
        <v/>
      </c>
      <c r="J14" s="296"/>
    </row>
    <row r="15" spans="1:10" s="55" customFormat="1" ht="25.5" customHeight="1" x14ac:dyDescent="0.25">
      <c r="A15" s="33">
        <v>8</v>
      </c>
      <c r="B15" s="35" t="s">
        <v>722</v>
      </c>
      <c r="C15" s="52" t="s">
        <v>58</v>
      </c>
      <c r="D15" s="41" t="str">
        <f>IFERROR((VLOOKUP($C15,'Mẫu 4A'!$D$10:$L$400,9,0)),0)</f>
        <v>Xuất sắc</v>
      </c>
      <c r="E15" s="258" t="s">
        <v>680</v>
      </c>
      <c r="F15" s="267" t="str">
        <f t="shared" si="1"/>
        <v>X</v>
      </c>
      <c r="G15" s="43" t="str">
        <f t="shared" si="2"/>
        <v/>
      </c>
      <c r="H15" s="43" t="str">
        <f t="shared" si="3"/>
        <v/>
      </c>
      <c r="I15" s="43" t="str">
        <f t="shared" si="4"/>
        <v/>
      </c>
      <c r="J15" s="296"/>
    </row>
    <row r="16" spans="1:10" s="55" customFormat="1" ht="25.5" customHeight="1" x14ac:dyDescent="0.25">
      <c r="A16" s="33">
        <v>9</v>
      </c>
      <c r="B16" s="35" t="s">
        <v>723</v>
      </c>
      <c r="C16" s="52" t="s">
        <v>60</v>
      </c>
      <c r="D16" s="41" t="str">
        <f>IFERROR((VLOOKUP($C16,'Mẫu 4A'!$D$10:$L$400,9,0)),0)</f>
        <v>Xuất sắc</v>
      </c>
      <c r="E16" s="258" t="s">
        <v>680</v>
      </c>
      <c r="F16" s="267" t="str">
        <f t="shared" si="1"/>
        <v>X</v>
      </c>
      <c r="G16" s="43" t="str">
        <f t="shared" si="2"/>
        <v/>
      </c>
      <c r="H16" s="43" t="str">
        <f t="shared" si="3"/>
        <v/>
      </c>
      <c r="I16" s="43" t="str">
        <f t="shared" si="4"/>
        <v/>
      </c>
      <c r="J16" s="296"/>
    </row>
    <row r="17" spans="1:10" s="55" customFormat="1" ht="30" customHeight="1" x14ac:dyDescent="0.25">
      <c r="A17" s="33">
        <v>10</v>
      </c>
      <c r="B17" s="35" t="s">
        <v>724</v>
      </c>
      <c r="C17" s="295" t="s">
        <v>63</v>
      </c>
      <c r="D17" s="41" t="str">
        <f>IFERROR((VLOOKUP($C17,'Mẫu 4A'!$D$10:$L$400,9,0)),0)</f>
        <v>Xuất sắc</v>
      </c>
      <c r="E17" s="258" t="s">
        <v>680</v>
      </c>
      <c r="F17" s="267" t="str">
        <f t="shared" si="1"/>
        <v>X</v>
      </c>
      <c r="G17" s="43" t="str">
        <f t="shared" si="2"/>
        <v/>
      </c>
      <c r="H17" s="43" t="str">
        <f t="shared" si="3"/>
        <v/>
      </c>
      <c r="I17" s="43" t="str">
        <f t="shared" si="4"/>
        <v/>
      </c>
      <c r="J17" s="296" t="s">
        <v>64</v>
      </c>
    </row>
    <row r="18" spans="1:10" s="55" customFormat="1" ht="25.5" customHeight="1" x14ac:dyDescent="0.25">
      <c r="A18" s="33">
        <v>11</v>
      </c>
      <c r="B18" s="35" t="s">
        <v>725</v>
      </c>
      <c r="C18" s="52" t="s">
        <v>67</v>
      </c>
      <c r="D18" s="41" t="str">
        <f>IFERROR((VLOOKUP($C18,'Mẫu 4A'!$D$10:$L$400,9,0)),0)</f>
        <v>Xuất sắc</v>
      </c>
      <c r="E18" s="258" t="s">
        <v>680</v>
      </c>
      <c r="F18" s="267" t="str">
        <f t="shared" si="1"/>
        <v>X</v>
      </c>
      <c r="G18" s="43" t="str">
        <f t="shared" si="2"/>
        <v/>
      </c>
      <c r="H18" s="43" t="str">
        <f t="shared" si="3"/>
        <v/>
      </c>
      <c r="I18" s="43" t="str">
        <f t="shared" si="4"/>
        <v/>
      </c>
      <c r="J18" s="296"/>
    </row>
    <row r="19" spans="1:10" s="55" customFormat="1" ht="25.5" customHeight="1" x14ac:dyDescent="0.25">
      <c r="A19" s="33">
        <v>12</v>
      </c>
      <c r="B19" s="35" t="s">
        <v>726</v>
      </c>
      <c r="C19" s="52" t="s">
        <v>70</v>
      </c>
      <c r="D19" s="41" t="str">
        <f>IFERROR((VLOOKUP($C19,'Mẫu 4A'!$D$10:$L$400,9,0)),0)</f>
        <v>Xuất sắc</v>
      </c>
      <c r="E19" s="258" t="s">
        <v>680</v>
      </c>
      <c r="F19" s="267" t="str">
        <f t="shared" si="1"/>
        <v>X</v>
      </c>
      <c r="G19" s="43" t="str">
        <f t="shared" si="2"/>
        <v/>
      </c>
      <c r="H19" s="43" t="str">
        <f t="shared" si="3"/>
        <v/>
      </c>
      <c r="I19" s="43" t="str">
        <f t="shared" si="4"/>
        <v/>
      </c>
      <c r="J19" s="296"/>
    </row>
    <row r="20" spans="1:10" s="55" customFormat="1" ht="25.5" customHeight="1" x14ac:dyDescent="0.25">
      <c r="A20" s="33">
        <v>13</v>
      </c>
      <c r="B20" s="35" t="s">
        <v>727</v>
      </c>
      <c r="C20" s="52" t="s">
        <v>73</v>
      </c>
      <c r="D20" s="41" t="str">
        <f>IFERROR((VLOOKUP($C20,'Mẫu 4A'!$D$10:$L$400,9,0)),0)</f>
        <v>Xuất sắc</v>
      </c>
      <c r="E20" s="258" t="s">
        <v>680</v>
      </c>
      <c r="F20" s="267" t="str">
        <f t="shared" si="1"/>
        <v>X</v>
      </c>
      <c r="G20" s="43" t="str">
        <f t="shared" si="2"/>
        <v/>
      </c>
      <c r="H20" s="43" t="str">
        <f t="shared" si="3"/>
        <v/>
      </c>
      <c r="I20" s="43" t="str">
        <f t="shared" si="4"/>
        <v/>
      </c>
      <c r="J20" s="296"/>
    </row>
    <row r="21" spans="1:10" s="55" customFormat="1" ht="25.5" customHeight="1" x14ac:dyDescent="0.25">
      <c r="A21" s="33">
        <v>14</v>
      </c>
      <c r="B21" s="35" t="s">
        <v>728</v>
      </c>
      <c r="C21" s="52" t="s">
        <v>76</v>
      </c>
      <c r="D21" s="41" t="str">
        <f>IFERROR((VLOOKUP($C21,'Mẫu 4A'!$D$10:$L$400,9,0)),0)</f>
        <v>Xuất sắc</v>
      </c>
      <c r="E21" s="258" t="s">
        <v>680</v>
      </c>
      <c r="F21" s="267" t="str">
        <f t="shared" si="1"/>
        <v>X</v>
      </c>
      <c r="G21" s="43" t="str">
        <f t="shared" si="2"/>
        <v/>
      </c>
      <c r="H21" s="43" t="str">
        <f t="shared" si="3"/>
        <v/>
      </c>
      <c r="I21" s="43" t="str">
        <f t="shared" si="4"/>
        <v/>
      </c>
      <c r="J21" s="296"/>
    </row>
    <row r="22" spans="1:10" s="55" customFormat="1" ht="26.25" customHeight="1" x14ac:dyDescent="0.25">
      <c r="A22" s="33">
        <v>15</v>
      </c>
      <c r="B22" s="35" t="s">
        <v>729</v>
      </c>
      <c r="C22" s="52" t="s">
        <v>79</v>
      </c>
      <c r="D22" s="41" t="str">
        <f>IFERROR((VLOOKUP($C22,'Mẫu 4A'!$D$10:$L$400,9,0)),0)</f>
        <v>Xuất sắc</v>
      </c>
      <c r="E22" s="258" t="s">
        <v>680</v>
      </c>
      <c r="F22" s="267" t="str">
        <f t="shared" si="1"/>
        <v>X</v>
      </c>
      <c r="G22" s="43" t="str">
        <f t="shared" si="2"/>
        <v/>
      </c>
      <c r="H22" s="43" t="str">
        <f t="shared" si="3"/>
        <v/>
      </c>
      <c r="I22" s="43" t="str">
        <f t="shared" si="4"/>
        <v/>
      </c>
      <c r="J22" s="296"/>
    </row>
    <row r="23" spans="1:10" s="55" customFormat="1" ht="32.25" customHeight="1" x14ac:dyDescent="0.25">
      <c r="A23" s="33">
        <v>16</v>
      </c>
      <c r="B23" s="271" t="s">
        <v>730</v>
      </c>
      <c r="C23" s="63" t="s">
        <v>81</v>
      </c>
      <c r="D23" s="67" t="str">
        <f>IFERROR((VLOOKUP($C23,'Mẫu 4A'!$D$10:$L$400,9,0)),0)</f>
        <v>Không đánh giá</v>
      </c>
      <c r="E23" s="272" t="s">
        <v>680</v>
      </c>
      <c r="F23" s="339" t="s">
        <v>1039</v>
      </c>
      <c r="G23" s="340"/>
      <c r="H23" s="340"/>
      <c r="I23" s="341"/>
      <c r="J23" s="68"/>
    </row>
    <row r="24" spans="1:10" s="5" customFormat="1" ht="24.75" customHeight="1" x14ac:dyDescent="0.25">
      <c r="A24" s="33">
        <v>17</v>
      </c>
      <c r="B24" s="35" t="s">
        <v>731</v>
      </c>
      <c r="C24" s="77" t="s">
        <v>130</v>
      </c>
      <c r="D24" s="41" t="str">
        <f>IFERROR((VLOOKUP($C24,'Mẫu 4A'!$D$10:$L$400,9,0)),0)</f>
        <v>Xuất sắc</v>
      </c>
      <c r="E24" s="258" t="s">
        <v>681</v>
      </c>
      <c r="F24" s="267" t="str">
        <f t="shared" si="1"/>
        <v>X</v>
      </c>
      <c r="G24" s="43" t="str">
        <f t="shared" si="2"/>
        <v/>
      </c>
      <c r="H24" s="43" t="str">
        <f t="shared" si="3"/>
        <v/>
      </c>
      <c r="I24" s="43" t="str">
        <f t="shared" si="4"/>
        <v/>
      </c>
      <c r="J24" s="296"/>
    </row>
    <row r="25" spans="1:10" s="5" customFormat="1" ht="24.75" customHeight="1" x14ac:dyDescent="0.25">
      <c r="A25" s="33">
        <v>18</v>
      </c>
      <c r="B25" s="35" t="s">
        <v>732</v>
      </c>
      <c r="C25" s="77" t="s">
        <v>133</v>
      </c>
      <c r="D25" s="41" t="str">
        <f>IFERROR((VLOOKUP($C25,'Mẫu 4A'!$D$10:$L$400,9,0)),0)</f>
        <v>Xuất sắc</v>
      </c>
      <c r="E25" s="45" t="s">
        <v>680</v>
      </c>
      <c r="F25" s="267" t="str">
        <f t="shared" si="1"/>
        <v>X</v>
      </c>
      <c r="G25" s="43" t="str">
        <f t="shared" si="2"/>
        <v/>
      </c>
      <c r="H25" s="43" t="str">
        <f t="shared" si="3"/>
        <v/>
      </c>
      <c r="I25" s="43" t="str">
        <f t="shared" si="4"/>
        <v/>
      </c>
      <c r="J25" s="296"/>
    </row>
    <row r="26" spans="1:10" s="5" customFormat="1" ht="24.75" customHeight="1" x14ac:dyDescent="0.25">
      <c r="A26" s="33">
        <v>19</v>
      </c>
      <c r="B26" s="35" t="s">
        <v>733</v>
      </c>
      <c r="C26" s="77" t="s">
        <v>136</v>
      </c>
      <c r="D26" s="41" t="str">
        <f>IFERROR((VLOOKUP($C26,'Mẫu 4A'!$D$10:$L$400,9,0)),0)</f>
        <v>Tốt</v>
      </c>
      <c r="E26" s="45" t="s">
        <v>680</v>
      </c>
      <c r="F26" s="267" t="str">
        <f t="shared" si="1"/>
        <v/>
      </c>
      <c r="G26" s="43" t="str">
        <f t="shared" si="2"/>
        <v>X</v>
      </c>
      <c r="H26" s="43" t="str">
        <f t="shared" si="3"/>
        <v/>
      </c>
      <c r="I26" s="43" t="str">
        <f t="shared" si="4"/>
        <v/>
      </c>
      <c r="J26" s="296"/>
    </row>
    <row r="27" spans="1:10" s="5" customFormat="1" ht="24.75" customHeight="1" x14ac:dyDescent="0.25">
      <c r="A27" s="33">
        <v>20</v>
      </c>
      <c r="B27" s="35" t="s">
        <v>734</v>
      </c>
      <c r="C27" s="77" t="s">
        <v>138</v>
      </c>
      <c r="D27" s="41" t="str">
        <f>IFERROR((VLOOKUP($C27,'Mẫu 4A'!$D$10:$L$400,9,0)),0)</f>
        <v>Xuất sắc</v>
      </c>
      <c r="E27" s="45" t="s">
        <v>680</v>
      </c>
      <c r="F27" s="267" t="str">
        <f t="shared" si="1"/>
        <v>X</v>
      </c>
      <c r="G27" s="43" t="str">
        <f t="shared" si="2"/>
        <v/>
      </c>
      <c r="H27" s="43" t="str">
        <f t="shared" si="3"/>
        <v/>
      </c>
      <c r="I27" s="43" t="str">
        <f t="shared" si="4"/>
        <v/>
      </c>
      <c r="J27" s="296"/>
    </row>
    <row r="28" spans="1:10" s="5" customFormat="1" ht="36.75" customHeight="1" x14ac:dyDescent="0.25">
      <c r="A28" s="33">
        <v>21</v>
      </c>
      <c r="B28" s="35" t="s">
        <v>735</v>
      </c>
      <c r="C28" s="77" t="s">
        <v>141</v>
      </c>
      <c r="D28" s="41" t="str">
        <f>IFERROR((VLOOKUP($C28,'Mẫu 4A'!$D$10:$L$400,9,0)),0)</f>
        <v>Hoàn thành</v>
      </c>
      <c r="E28" s="45" t="s">
        <v>680</v>
      </c>
      <c r="F28" s="267" t="str">
        <f t="shared" si="1"/>
        <v/>
      </c>
      <c r="G28" s="43" t="str">
        <f t="shared" si="2"/>
        <v/>
      </c>
      <c r="H28" s="43" t="str">
        <f t="shared" si="3"/>
        <v>X</v>
      </c>
      <c r="I28" s="43" t="str">
        <f t="shared" si="4"/>
        <v/>
      </c>
      <c r="J28" s="321" t="s">
        <v>143</v>
      </c>
    </row>
    <row r="29" spans="1:10" s="83" customFormat="1" ht="35.25" customHeight="1" x14ac:dyDescent="0.25">
      <c r="A29" s="33">
        <v>22</v>
      </c>
      <c r="B29" s="35" t="s">
        <v>736</v>
      </c>
      <c r="C29" s="81" t="s">
        <v>146</v>
      </c>
      <c r="D29" s="41" t="str">
        <f>IFERROR((VLOOKUP($C29,'Mẫu 4A'!$D$10:$L$400,9,0)),0)</f>
        <v>Tốt</v>
      </c>
      <c r="E29" s="45" t="s">
        <v>680</v>
      </c>
      <c r="F29" s="267" t="str">
        <f t="shared" si="1"/>
        <v/>
      </c>
      <c r="G29" s="43" t="str">
        <f t="shared" si="2"/>
        <v>X</v>
      </c>
      <c r="H29" s="43" t="str">
        <f t="shared" si="3"/>
        <v/>
      </c>
      <c r="I29" s="43" t="str">
        <f t="shared" si="4"/>
        <v/>
      </c>
      <c r="J29" s="296"/>
    </row>
    <row r="30" spans="1:10" s="83" customFormat="1" ht="37.700000000000003" customHeight="1" x14ac:dyDescent="0.25">
      <c r="A30" s="33">
        <v>23</v>
      </c>
      <c r="B30" s="35" t="s">
        <v>737</v>
      </c>
      <c r="C30" s="81" t="s">
        <v>148</v>
      </c>
      <c r="D30" s="41" t="str">
        <f>IFERROR((VLOOKUP($C30,'Mẫu 4A'!$D$10:$L$400,9,0)),0)</f>
        <v>Xuất sắc</v>
      </c>
      <c r="E30" s="45" t="s">
        <v>680</v>
      </c>
      <c r="F30" s="267" t="str">
        <f t="shared" si="1"/>
        <v>X</v>
      </c>
      <c r="G30" s="43" t="str">
        <f t="shared" si="2"/>
        <v/>
      </c>
      <c r="H30" s="43" t="str">
        <f t="shared" si="3"/>
        <v/>
      </c>
      <c r="I30" s="43" t="str">
        <f t="shared" si="4"/>
        <v/>
      </c>
      <c r="J30" s="296"/>
    </row>
    <row r="31" spans="1:10" s="83" customFormat="1" ht="24.75" customHeight="1" x14ac:dyDescent="0.25">
      <c r="A31" s="33">
        <v>24</v>
      </c>
      <c r="B31" s="35" t="s">
        <v>738</v>
      </c>
      <c r="C31" s="81" t="s">
        <v>151</v>
      </c>
      <c r="D31" s="41" t="str">
        <f>IFERROR((VLOOKUP($C31,'Mẫu 4A'!$D$10:$L$400,9,0)),0)</f>
        <v>Xuất sắc</v>
      </c>
      <c r="E31" s="45" t="s">
        <v>680</v>
      </c>
      <c r="F31" s="267" t="str">
        <f t="shared" si="1"/>
        <v>X</v>
      </c>
      <c r="G31" s="43" t="str">
        <f t="shared" si="2"/>
        <v/>
      </c>
      <c r="H31" s="43" t="str">
        <f t="shared" si="3"/>
        <v/>
      </c>
      <c r="I31" s="43" t="str">
        <f t="shared" si="4"/>
        <v/>
      </c>
      <c r="J31" s="296"/>
    </row>
    <row r="32" spans="1:10" s="83" customFormat="1" ht="24.75" customHeight="1" x14ac:dyDescent="0.25">
      <c r="A32" s="33">
        <v>25</v>
      </c>
      <c r="B32" s="35" t="s">
        <v>739</v>
      </c>
      <c r="C32" s="81" t="s">
        <v>154</v>
      </c>
      <c r="D32" s="41" t="str">
        <f>IFERROR((VLOOKUP($C32,'Mẫu 4A'!$D$10:$L$400,9,0)),0)</f>
        <v>Tốt</v>
      </c>
      <c r="E32" s="45" t="s">
        <v>680</v>
      </c>
      <c r="F32" s="267" t="str">
        <f t="shared" si="1"/>
        <v/>
      </c>
      <c r="G32" s="43" t="str">
        <f t="shared" si="2"/>
        <v>X</v>
      </c>
      <c r="H32" s="43" t="str">
        <f t="shared" si="3"/>
        <v/>
      </c>
      <c r="I32" s="43" t="str">
        <f t="shared" si="4"/>
        <v/>
      </c>
      <c r="J32" s="296"/>
    </row>
    <row r="33" spans="1:10" s="83" customFormat="1" ht="24.75" customHeight="1" x14ac:dyDescent="0.25">
      <c r="A33" s="33">
        <v>26</v>
      </c>
      <c r="B33" s="35" t="s">
        <v>740</v>
      </c>
      <c r="C33" s="81" t="s">
        <v>157</v>
      </c>
      <c r="D33" s="41" t="str">
        <f>IFERROR((VLOOKUP($C33,'Mẫu 4A'!$D$10:$L$400,9,0)),0)</f>
        <v>Xuất sắc</v>
      </c>
      <c r="E33" s="45" t="s">
        <v>680</v>
      </c>
      <c r="F33" s="267" t="str">
        <f t="shared" si="1"/>
        <v>X</v>
      </c>
      <c r="G33" s="43" t="str">
        <f t="shared" si="2"/>
        <v/>
      </c>
      <c r="H33" s="43" t="str">
        <f t="shared" si="3"/>
        <v/>
      </c>
      <c r="I33" s="43" t="str">
        <f t="shared" si="4"/>
        <v/>
      </c>
      <c r="J33" s="296"/>
    </row>
    <row r="34" spans="1:10" s="5" customFormat="1" ht="23.45" customHeight="1" x14ac:dyDescent="0.25">
      <c r="A34" s="33">
        <v>27</v>
      </c>
      <c r="B34" s="35" t="s">
        <v>741</v>
      </c>
      <c r="C34" s="77" t="s">
        <v>187</v>
      </c>
      <c r="D34" s="41" t="str">
        <f>IFERROR((VLOOKUP($C34,'Mẫu 4A'!$D$10:$L$400,9,0)),0)</f>
        <v>Tốt</v>
      </c>
      <c r="E34" s="268" t="s">
        <v>682</v>
      </c>
      <c r="F34" s="267" t="str">
        <f t="shared" si="1"/>
        <v/>
      </c>
      <c r="G34" s="43" t="str">
        <f t="shared" si="2"/>
        <v>X</v>
      </c>
      <c r="H34" s="43" t="str">
        <f t="shared" si="3"/>
        <v/>
      </c>
      <c r="I34" s="43" t="str">
        <f t="shared" si="4"/>
        <v/>
      </c>
      <c r="J34" s="296"/>
    </row>
    <row r="35" spans="1:10" s="107" customFormat="1" ht="23.45" customHeight="1" x14ac:dyDescent="0.25">
      <c r="A35" s="33">
        <v>28</v>
      </c>
      <c r="B35" s="35" t="s">
        <v>742</v>
      </c>
      <c r="C35" s="77" t="s">
        <v>190</v>
      </c>
      <c r="D35" s="41" t="str">
        <f>IFERROR((VLOOKUP($C35,'Mẫu 4A'!$D$10:$L$400,9,0)),0)</f>
        <v>Xuất sắc</v>
      </c>
      <c r="E35" s="45" t="s">
        <v>680</v>
      </c>
      <c r="F35" s="267" t="str">
        <f t="shared" si="1"/>
        <v>X</v>
      </c>
      <c r="G35" s="43" t="str">
        <f t="shared" si="2"/>
        <v/>
      </c>
      <c r="H35" s="43" t="str">
        <f t="shared" si="3"/>
        <v/>
      </c>
      <c r="I35" s="43" t="str">
        <f t="shared" si="4"/>
        <v/>
      </c>
      <c r="J35" s="296"/>
    </row>
    <row r="36" spans="1:10" s="107" customFormat="1" ht="23.45" customHeight="1" x14ac:dyDescent="0.25">
      <c r="A36" s="33">
        <v>29</v>
      </c>
      <c r="B36" s="35" t="s">
        <v>743</v>
      </c>
      <c r="C36" s="77" t="s">
        <v>191</v>
      </c>
      <c r="D36" s="41" t="str">
        <f>IFERROR((VLOOKUP($C36,'Mẫu 4A'!$D$10:$L$400,9,0)),0)</f>
        <v>Tốt</v>
      </c>
      <c r="E36" s="45" t="s">
        <v>680</v>
      </c>
      <c r="F36" s="267" t="str">
        <f t="shared" si="1"/>
        <v/>
      </c>
      <c r="G36" s="43" t="str">
        <f t="shared" si="2"/>
        <v>X</v>
      </c>
      <c r="H36" s="43" t="str">
        <f t="shared" si="3"/>
        <v/>
      </c>
      <c r="I36" s="43" t="str">
        <f t="shared" si="4"/>
        <v/>
      </c>
      <c r="J36" s="296"/>
    </row>
    <row r="37" spans="1:10" s="5" customFormat="1" ht="23.45" customHeight="1" x14ac:dyDescent="0.25">
      <c r="A37" s="33">
        <v>30</v>
      </c>
      <c r="B37" s="35" t="s">
        <v>744</v>
      </c>
      <c r="C37" s="77" t="s">
        <v>193</v>
      </c>
      <c r="D37" s="41" t="str">
        <f>IFERROR((VLOOKUP($C37,'Mẫu 4A'!$D$10:$L$400,9,0)),0)</f>
        <v>Xuất sắc</v>
      </c>
      <c r="E37" s="45" t="s">
        <v>680</v>
      </c>
      <c r="F37" s="267" t="str">
        <f t="shared" si="1"/>
        <v>X</v>
      </c>
      <c r="G37" s="43" t="str">
        <f t="shared" si="2"/>
        <v/>
      </c>
      <c r="H37" s="43" t="str">
        <f t="shared" si="3"/>
        <v/>
      </c>
      <c r="I37" s="43" t="str">
        <f t="shared" si="4"/>
        <v/>
      </c>
      <c r="J37" s="296"/>
    </row>
    <row r="38" spans="1:10" s="5" customFormat="1" ht="23.45" customHeight="1" x14ac:dyDescent="0.25">
      <c r="A38" s="33">
        <v>31</v>
      </c>
      <c r="B38" s="35" t="s">
        <v>745</v>
      </c>
      <c r="C38" s="77" t="s">
        <v>194</v>
      </c>
      <c r="D38" s="41" t="str">
        <f>IFERROR((VLOOKUP($C38,'Mẫu 4A'!$D$10:$L$400,9,0)),0)</f>
        <v>Xuất sắc</v>
      </c>
      <c r="E38" s="45" t="s">
        <v>680</v>
      </c>
      <c r="F38" s="267" t="str">
        <f t="shared" si="1"/>
        <v>X</v>
      </c>
      <c r="G38" s="43" t="str">
        <f t="shared" si="2"/>
        <v/>
      </c>
      <c r="H38" s="43" t="str">
        <f t="shared" si="3"/>
        <v/>
      </c>
      <c r="I38" s="43" t="str">
        <f t="shared" si="4"/>
        <v/>
      </c>
      <c r="J38" s="296"/>
    </row>
    <row r="39" spans="1:10" s="99" customFormat="1" ht="23.45" customHeight="1" x14ac:dyDescent="0.25">
      <c r="A39" s="33">
        <v>32</v>
      </c>
      <c r="B39" s="35" t="s">
        <v>746</v>
      </c>
      <c r="C39" s="77" t="s">
        <v>197</v>
      </c>
      <c r="D39" s="41" t="str">
        <f>IFERROR((VLOOKUP($C39,'Mẫu 4A'!$D$10:$L$400,9,0)),0)</f>
        <v>Tốt</v>
      </c>
      <c r="E39" s="45" t="s">
        <v>680</v>
      </c>
      <c r="F39" s="267" t="str">
        <f t="shared" ref="F39:F70" si="5">IF($D39="Xuất sắc","X","")</f>
        <v/>
      </c>
      <c r="G39" s="43" t="str">
        <f t="shared" ref="G39:G70" si="6">IF($D39="Tốt","X","")</f>
        <v>X</v>
      </c>
      <c r="H39" s="43" t="str">
        <f t="shared" ref="H39:H70" si="7">IF($D39="Hoàn thành","X","")</f>
        <v/>
      </c>
      <c r="I39" s="43" t="str">
        <f t="shared" ref="I39:I70" si="8">IF($D39="Không hoàn thành","X","")</f>
        <v/>
      </c>
      <c r="J39" s="296"/>
    </row>
    <row r="40" spans="1:10" s="5" customFormat="1" ht="23.45" customHeight="1" x14ac:dyDescent="0.25">
      <c r="A40" s="33">
        <v>33</v>
      </c>
      <c r="B40" s="297" t="s">
        <v>747</v>
      </c>
      <c r="C40" s="298">
        <v>50800000800</v>
      </c>
      <c r="D40" s="41" t="str">
        <f>IFERROR((VLOOKUP($C40,'Mẫu 4A'!$D$10:$L$400,9,0)),0)</f>
        <v>Xuất sắc</v>
      </c>
      <c r="E40" s="258" t="s">
        <v>683</v>
      </c>
      <c r="F40" s="267" t="str">
        <f t="shared" si="5"/>
        <v>X</v>
      </c>
      <c r="G40" s="43" t="str">
        <f t="shared" si="6"/>
        <v/>
      </c>
      <c r="H40" s="43" t="str">
        <f t="shared" si="7"/>
        <v/>
      </c>
      <c r="I40" s="43" t="str">
        <f t="shared" si="8"/>
        <v/>
      </c>
      <c r="J40" s="296"/>
    </row>
    <row r="41" spans="1:10" s="5" customFormat="1" ht="23.45" customHeight="1" x14ac:dyDescent="0.25">
      <c r="A41" s="33">
        <v>34</v>
      </c>
      <c r="B41" s="297" t="s">
        <v>748</v>
      </c>
      <c r="C41" s="298">
        <v>11100071598</v>
      </c>
      <c r="D41" s="41" t="str">
        <f>IFERROR((VLOOKUP($C41,'Mẫu 4A'!$D$10:$L$400,9,0)),0)</f>
        <v>Tốt</v>
      </c>
      <c r="E41" s="45" t="s">
        <v>680</v>
      </c>
      <c r="F41" s="267" t="str">
        <f t="shared" si="5"/>
        <v/>
      </c>
      <c r="G41" s="43" t="str">
        <f t="shared" si="6"/>
        <v>X</v>
      </c>
      <c r="H41" s="43" t="str">
        <f t="shared" si="7"/>
        <v/>
      </c>
      <c r="I41" s="43" t="str">
        <f t="shared" si="8"/>
        <v/>
      </c>
      <c r="J41" s="296"/>
    </row>
    <row r="42" spans="1:10" s="5" customFormat="1" ht="39" customHeight="1" x14ac:dyDescent="0.25">
      <c r="A42" s="33">
        <v>35</v>
      </c>
      <c r="B42" s="297" t="s">
        <v>749</v>
      </c>
      <c r="C42" s="298">
        <v>11100115722</v>
      </c>
      <c r="D42" s="41" t="str">
        <f>IFERROR((VLOOKUP($C42,'Mẫu 4A'!$D$10:$L$400,9,0)),0)</f>
        <v>Xuất sắc</v>
      </c>
      <c r="E42" s="45" t="s">
        <v>680</v>
      </c>
      <c r="F42" s="267" t="str">
        <f t="shared" si="5"/>
        <v>X</v>
      </c>
      <c r="G42" s="43" t="str">
        <f t="shared" si="6"/>
        <v/>
      </c>
      <c r="H42" s="43" t="str">
        <f t="shared" si="7"/>
        <v/>
      </c>
      <c r="I42" s="43" t="str">
        <f t="shared" si="8"/>
        <v/>
      </c>
      <c r="J42" s="296"/>
    </row>
    <row r="43" spans="1:10" s="5" customFormat="1" ht="23.45" customHeight="1" x14ac:dyDescent="0.25">
      <c r="A43" s="33">
        <v>36</v>
      </c>
      <c r="B43" s="297" t="s">
        <v>750</v>
      </c>
      <c r="C43" s="298">
        <v>50800001163</v>
      </c>
      <c r="D43" s="41" t="str">
        <f>IFERROR((VLOOKUP($C43,'Mẫu 4A'!$D$10:$L$400,9,0)),0)</f>
        <v>Xuất sắc</v>
      </c>
      <c r="E43" s="45" t="s">
        <v>680</v>
      </c>
      <c r="F43" s="267" t="str">
        <f t="shared" si="5"/>
        <v>X</v>
      </c>
      <c r="G43" s="43" t="str">
        <f t="shared" si="6"/>
        <v/>
      </c>
      <c r="H43" s="43" t="str">
        <f t="shared" si="7"/>
        <v/>
      </c>
      <c r="I43" s="43" t="str">
        <f t="shared" si="8"/>
        <v/>
      </c>
      <c r="J43" s="296"/>
    </row>
    <row r="44" spans="1:10" s="55" customFormat="1" ht="31.5" customHeight="1" x14ac:dyDescent="0.25">
      <c r="A44" s="33">
        <v>37</v>
      </c>
      <c r="B44" s="297" t="s">
        <v>751</v>
      </c>
      <c r="C44" s="298">
        <v>11100121674</v>
      </c>
      <c r="D44" s="41" t="str">
        <f>IFERROR((VLOOKUP($C44,'Mẫu 4A'!$D$10:$L$400,9,0)),0)</f>
        <v>Xuất sắc</v>
      </c>
      <c r="E44" s="45" t="s">
        <v>680</v>
      </c>
      <c r="F44" s="267" t="str">
        <f t="shared" si="5"/>
        <v>X</v>
      </c>
      <c r="G44" s="43" t="str">
        <f t="shared" si="6"/>
        <v/>
      </c>
      <c r="H44" s="43" t="str">
        <f t="shared" si="7"/>
        <v/>
      </c>
      <c r="I44" s="43" t="str">
        <f t="shared" si="8"/>
        <v/>
      </c>
      <c r="J44" s="296"/>
    </row>
    <row r="45" spans="1:10" s="107" customFormat="1" ht="33" customHeight="1" x14ac:dyDescent="0.25">
      <c r="A45" s="33">
        <v>38</v>
      </c>
      <c r="B45" s="297" t="s">
        <v>752</v>
      </c>
      <c r="C45" s="298">
        <v>40700000691</v>
      </c>
      <c r="D45" s="41" t="str">
        <f>IFERROR((VLOOKUP($C45,'Mẫu 4A'!$D$10:$L$400,9,0)),0)</f>
        <v>Xuất sắc</v>
      </c>
      <c r="E45" s="45" t="s">
        <v>680</v>
      </c>
      <c r="F45" s="267" t="str">
        <f t="shared" si="5"/>
        <v>X</v>
      </c>
      <c r="G45" s="43" t="str">
        <f t="shared" si="6"/>
        <v/>
      </c>
      <c r="H45" s="43" t="str">
        <f t="shared" si="7"/>
        <v/>
      </c>
      <c r="I45" s="43" t="str">
        <f t="shared" si="8"/>
        <v/>
      </c>
      <c r="J45" s="296"/>
    </row>
    <row r="46" spans="1:10" s="107" customFormat="1" ht="23.45" customHeight="1" x14ac:dyDescent="0.25">
      <c r="A46" s="33">
        <v>39</v>
      </c>
      <c r="B46" s="297" t="s">
        <v>753</v>
      </c>
      <c r="C46" s="298">
        <v>50700000361</v>
      </c>
      <c r="D46" s="41" t="str">
        <f>IFERROR((VLOOKUP($C46,'Mẫu 4A'!$D$10:$L$400,9,0)),0)</f>
        <v>Xuất sắc</v>
      </c>
      <c r="E46" s="45" t="s">
        <v>680</v>
      </c>
      <c r="F46" s="267" t="str">
        <f t="shared" si="5"/>
        <v>X</v>
      </c>
      <c r="G46" s="43" t="str">
        <f t="shared" si="6"/>
        <v/>
      </c>
      <c r="H46" s="43" t="str">
        <f t="shared" si="7"/>
        <v/>
      </c>
      <c r="I46" s="43" t="str">
        <f t="shared" si="8"/>
        <v/>
      </c>
      <c r="J46" s="296"/>
    </row>
    <row r="47" spans="1:10" s="5" customFormat="1" ht="23.45" customHeight="1" x14ac:dyDescent="0.25">
      <c r="A47" s="33">
        <v>40</v>
      </c>
      <c r="B47" s="297" t="s">
        <v>754</v>
      </c>
      <c r="C47" s="122">
        <v>50200000160</v>
      </c>
      <c r="D47" s="41" t="str">
        <f>IFERROR((VLOOKUP($C47,'Mẫu 4A'!$D$10:$L$400,9,0)),0)</f>
        <v>Xuất sắc</v>
      </c>
      <c r="E47" s="268" t="s">
        <v>684</v>
      </c>
      <c r="F47" s="267" t="str">
        <f t="shared" si="5"/>
        <v>X</v>
      </c>
      <c r="G47" s="43" t="str">
        <f t="shared" si="6"/>
        <v/>
      </c>
      <c r="H47" s="43" t="str">
        <f t="shared" si="7"/>
        <v/>
      </c>
      <c r="I47" s="43" t="str">
        <f t="shared" si="8"/>
        <v/>
      </c>
      <c r="J47" s="296"/>
    </row>
    <row r="48" spans="1:10" s="107" customFormat="1" ht="39" customHeight="1" x14ac:dyDescent="0.25">
      <c r="A48" s="33">
        <v>41</v>
      </c>
      <c r="B48" s="297" t="s">
        <v>755</v>
      </c>
      <c r="C48" s="122">
        <v>11100000723</v>
      </c>
      <c r="D48" s="41" t="str">
        <f>IFERROR((VLOOKUP($C48,'Mẫu 4A'!$D$10:$L$400,9,0)),0)</f>
        <v>Tốt</v>
      </c>
      <c r="E48" s="45" t="s">
        <v>680</v>
      </c>
      <c r="F48" s="267" t="str">
        <f t="shared" si="5"/>
        <v/>
      </c>
      <c r="G48" s="43" t="str">
        <f t="shared" si="6"/>
        <v>X</v>
      </c>
      <c r="H48" s="43" t="str">
        <f t="shared" si="7"/>
        <v/>
      </c>
      <c r="I48" s="43" t="str">
        <f t="shared" si="8"/>
        <v/>
      </c>
      <c r="J48" s="296"/>
    </row>
    <row r="49" spans="1:10" s="107" customFormat="1" ht="23.45" customHeight="1" x14ac:dyDescent="0.25">
      <c r="A49" s="33">
        <v>42</v>
      </c>
      <c r="B49" s="297" t="s">
        <v>756</v>
      </c>
      <c r="C49" s="122">
        <v>11100083294</v>
      </c>
      <c r="D49" s="41" t="str">
        <f>IFERROR((VLOOKUP($C49,'Mẫu 4A'!$D$10:$L$400,9,0)),0)</f>
        <v>Tốt</v>
      </c>
      <c r="E49" s="45" t="s">
        <v>680</v>
      </c>
      <c r="F49" s="267" t="str">
        <f t="shared" si="5"/>
        <v/>
      </c>
      <c r="G49" s="43" t="str">
        <f t="shared" si="6"/>
        <v>X</v>
      </c>
      <c r="H49" s="43" t="str">
        <f t="shared" si="7"/>
        <v/>
      </c>
      <c r="I49" s="43" t="str">
        <f t="shared" si="8"/>
        <v/>
      </c>
      <c r="J49" s="296"/>
    </row>
    <row r="50" spans="1:10" s="5" customFormat="1" ht="23.45" customHeight="1" x14ac:dyDescent="0.25">
      <c r="A50" s="33">
        <v>43</v>
      </c>
      <c r="B50" s="297" t="s">
        <v>757</v>
      </c>
      <c r="C50" s="122">
        <v>11100071601</v>
      </c>
      <c r="D50" s="41" t="str">
        <f>IFERROR((VLOOKUP($C50,'Mẫu 4A'!$D$10:$L$400,9,0)),0)</f>
        <v>Tốt</v>
      </c>
      <c r="E50" s="45" t="s">
        <v>680</v>
      </c>
      <c r="F50" s="267" t="str">
        <f t="shared" si="5"/>
        <v/>
      </c>
      <c r="G50" s="43" t="str">
        <f t="shared" si="6"/>
        <v>X</v>
      </c>
      <c r="H50" s="43" t="str">
        <f t="shared" si="7"/>
        <v/>
      </c>
      <c r="I50" s="43" t="str">
        <f t="shared" si="8"/>
        <v/>
      </c>
      <c r="J50" s="296"/>
    </row>
    <row r="51" spans="1:10" s="5" customFormat="1" ht="23.45" customHeight="1" x14ac:dyDescent="0.25">
      <c r="A51" s="33">
        <v>44</v>
      </c>
      <c r="B51" s="297" t="s">
        <v>758</v>
      </c>
      <c r="C51" s="122">
        <v>11100115709</v>
      </c>
      <c r="D51" s="41" t="str">
        <f>IFERROR((VLOOKUP($C51,'Mẫu 4A'!$D$10:$L$400,9,0)),0)</f>
        <v>Xuất sắc</v>
      </c>
      <c r="E51" s="45" t="s">
        <v>680</v>
      </c>
      <c r="F51" s="267" t="str">
        <f t="shared" si="5"/>
        <v>X</v>
      </c>
      <c r="G51" s="43" t="str">
        <f t="shared" si="6"/>
        <v/>
      </c>
      <c r="H51" s="43" t="str">
        <f t="shared" si="7"/>
        <v/>
      </c>
      <c r="I51" s="43" t="str">
        <f t="shared" si="8"/>
        <v/>
      </c>
      <c r="J51" s="296"/>
    </row>
    <row r="52" spans="1:10" s="5" customFormat="1" ht="23.45" customHeight="1" x14ac:dyDescent="0.25">
      <c r="A52" s="33">
        <v>45</v>
      </c>
      <c r="B52" s="297" t="s">
        <v>759</v>
      </c>
      <c r="C52" s="122">
        <v>11100083308</v>
      </c>
      <c r="D52" s="41" t="str">
        <f>IFERROR((VLOOKUP($C52,'Mẫu 4A'!$D$10:$L$400,9,0)),0)</f>
        <v>Tốt</v>
      </c>
      <c r="E52" s="45" t="s">
        <v>680</v>
      </c>
      <c r="F52" s="267" t="str">
        <f t="shared" si="5"/>
        <v/>
      </c>
      <c r="G52" s="43" t="str">
        <f t="shared" si="6"/>
        <v>X</v>
      </c>
      <c r="H52" s="43" t="str">
        <f t="shared" si="7"/>
        <v/>
      </c>
      <c r="I52" s="43" t="str">
        <f t="shared" si="8"/>
        <v/>
      </c>
      <c r="J52" s="296"/>
    </row>
    <row r="53" spans="1:10" s="5" customFormat="1" ht="22.5" customHeight="1" x14ac:dyDescent="0.25">
      <c r="A53" s="33">
        <v>46</v>
      </c>
      <c r="B53" s="297" t="s">
        <v>760</v>
      </c>
      <c r="C53" s="122">
        <v>40900000037</v>
      </c>
      <c r="D53" s="41" t="str">
        <f>IFERROR((VLOOKUP($C53,'Mẫu 4A'!$D$10:$L$400,9,0)),0)</f>
        <v>Xuất sắc</v>
      </c>
      <c r="E53" s="45" t="s">
        <v>680</v>
      </c>
      <c r="F53" s="267" t="str">
        <f t="shared" si="5"/>
        <v>X</v>
      </c>
      <c r="G53" s="43" t="str">
        <f t="shared" si="6"/>
        <v/>
      </c>
      <c r="H53" s="43" t="str">
        <f t="shared" si="7"/>
        <v/>
      </c>
      <c r="I53" s="43" t="str">
        <f t="shared" si="8"/>
        <v/>
      </c>
      <c r="J53" s="296"/>
    </row>
    <row r="54" spans="1:10" s="5" customFormat="1" ht="23.45" customHeight="1" x14ac:dyDescent="0.25">
      <c r="A54" s="33">
        <v>47</v>
      </c>
      <c r="B54" s="297" t="s">
        <v>761</v>
      </c>
      <c r="C54" s="122">
        <v>11100115706</v>
      </c>
      <c r="D54" s="41" t="str">
        <f>IFERROR((VLOOKUP($C54,'Mẫu 4A'!$D$10:$L$400,9,0)),0)</f>
        <v>Tốt</v>
      </c>
      <c r="E54" s="45" t="s">
        <v>680</v>
      </c>
      <c r="F54" s="267" t="str">
        <f t="shared" si="5"/>
        <v/>
      </c>
      <c r="G54" s="43" t="str">
        <f t="shared" si="6"/>
        <v>X</v>
      </c>
      <c r="H54" s="43" t="str">
        <f t="shared" si="7"/>
        <v/>
      </c>
      <c r="I54" s="43" t="str">
        <f t="shared" si="8"/>
        <v/>
      </c>
      <c r="J54" s="296"/>
    </row>
    <row r="55" spans="1:10" s="5" customFormat="1" ht="23.45" customHeight="1" x14ac:dyDescent="0.25">
      <c r="A55" s="33">
        <v>48</v>
      </c>
      <c r="B55" s="297" t="s">
        <v>762</v>
      </c>
      <c r="C55" s="122">
        <v>40800000327</v>
      </c>
      <c r="D55" s="41" t="str">
        <f>IFERROR((VLOOKUP($C55,'Mẫu 4A'!$D$10:$L$400,9,0)),0)</f>
        <v>Tốt</v>
      </c>
      <c r="E55" s="45" t="s">
        <v>680</v>
      </c>
      <c r="F55" s="267" t="str">
        <f t="shared" si="5"/>
        <v/>
      </c>
      <c r="G55" s="43" t="str">
        <f t="shared" si="6"/>
        <v>X</v>
      </c>
      <c r="H55" s="43" t="str">
        <f t="shared" si="7"/>
        <v/>
      </c>
      <c r="I55" s="43" t="str">
        <f t="shared" si="8"/>
        <v/>
      </c>
      <c r="J55" s="296"/>
    </row>
    <row r="56" spans="1:10" s="5" customFormat="1" ht="23.45" customHeight="1" x14ac:dyDescent="0.25">
      <c r="A56" s="33">
        <v>49</v>
      </c>
      <c r="B56" s="297" t="s">
        <v>763</v>
      </c>
      <c r="C56" s="122">
        <v>40800000301</v>
      </c>
      <c r="D56" s="41" t="str">
        <f>IFERROR((VLOOKUP($C56,'Mẫu 4A'!$D$10:$L$400,9,0)),0)</f>
        <v>Tốt</v>
      </c>
      <c r="E56" s="45" t="s">
        <v>680</v>
      </c>
      <c r="F56" s="267" t="str">
        <f t="shared" si="5"/>
        <v/>
      </c>
      <c r="G56" s="43" t="str">
        <f t="shared" si="6"/>
        <v>X</v>
      </c>
      <c r="H56" s="43" t="str">
        <f t="shared" si="7"/>
        <v/>
      </c>
      <c r="I56" s="43" t="str">
        <f t="shared" si="8"/>
        <v/>
      </c>
      <c r="J56" s="296"/>
    </row>
    <row r="57" spans="1:10" s="5" customFormat="1" ht="23.45" customHeight="1" x14ac:dyDescent="0.25">
      <c r="A57" s="33">
        <v>50</v>
      </c>
      <c r="B57" s="297" t="s">
        <v>764</v>
      </c>
      <c r="C57" s="122">
        <v>80600000454</v>
      </c>
      <c r="D57" s="41" t="str">
        <f>IFERROR((VLOOKUP($C57,'Mẫu 4A'!$D$10:$L$400,9,0)),0)</f>
        <v>Xuất sắc</v>
      </c>
      <c r="E57" s="45" t="s">
        <v>680</v>
      </c>
      <c r="F57" s="267" t="str">
        <f t="shared" si="5"/>
        <v>X</v>
      </c>
      <c r="G57" s="43" t="str">
        <f t="shared" si="6"/>
        <v/>
      </c>
      <c r="H57" s="43" t="str">
        <f t="shared" si="7"/>
        <v/>
      </c>
      <c r="I57" s="43" t="str">
        <f t="shared" si="8"/>
        <v/>
      </c>
      <c r="J57" s="296"/>
    </row>
    <row r="58" spans="1:10" s="128" customFormat="1" ht="32.25" customHeight="1" x14ac:dyDescent="0.25">
      <c r="A58" s="33">
        <v>51</v>
      </c>
      <c r="B58" s="297" t="s">
        <v>765</v>
      </c>
      <c r="C58" s="53">
        <v>21000001676</v>
      </c>
      <c r="D58" s="41" t="str">
        <f>IFERROR((VLOOKUP($C58,'Mẫu 4A'!$D$10:$L$400,9,0)),0)</f>
        <v>Tốt</v>
      </c>
      <c r="E58" s="45" t="s">
        <v>680</v>
      </c>
      <c r="F58" s="267" t="str">
        <f t="shared" si="5"/>
        <v/>
      </c>
      <c r="G58" s="43" t="str">
        <f t="shared" si="6"/>
        <v>X</v>
      </c>
      <c r="H58" s="43" t="str">
        <f t="shared" si="7"/>
        <v/>
      </c>
      <c r="I58" s="43" t="str">
        <f t="shared" si="8"/>
        <v/>
      </c>
      <c r="J58" s="296"/>
    </row>
    <row r="59" spans="1:10" s="99" customFormat="1" ht="23.45" customHeight="1" x14ac:dyDescent="0.25">
      <c r="A59" s="33">
        <v>52</v>
      </c>
      <c r="B59" s="297" t="s">
        <v>766</v>
      </c>
      <c r="C59" s="122">
        <v>50700000433</v>
      </c>
      <c r="D59" s="41" t="str">
        <f>IFERROR((VLOOKUP($C59,'Mẫu 4A'!$D$10:$L$400,9,0)),0)</f>
        <v>Xuất sắc</v>
      </c>
      <c r="E59" s="45" t="s">
        <v>680</v>
      </c>
      <c r="F59" s="267" t="str">
        <f t="shared" si="5"/>
        <v>X</v>
      </c>
      <c r="G59" s="43" t="str">
        <f t="shared" si="6"/>
        <v/>
      </c>
      <c r="H59" s="43" t="str">
        <f t="shared" si="7"/>
        <v/>
      </c>
      <c r="I59" s="43" t="str">
        <f t="shared" si="8"/>
        <v/>
      </c>
      <c r="J59" s="296"/>
    </row>
    <row r="60" spans="1:10" s="5" customFormat="1" ht="23.45" customHeight="1" x14ac:dyDescent="0.25">
      <c r="A60" s="33">
        <v>53</v>
      </c>
      <c r="B60" s="297" t="s">
        <v>767</v>
      </c>
      <c r="C60" s="137">
        <v>11100000707</v>
      </c>
      <c r="D60" s="41" t="str">
        <f>IFERROR((VLOOKUP($C60,'Mẫu 4A'!$D$10:$L$400,9,0)),0)</f>
        <v>Xuất sắc</v>
      </c>
      <c r="E60" s="268" t="s">
        <v>685</v>
      </c>
      <c r="F60" s="267" t="str">
        <f t="shared" si="5"/>
        <v>X</v>
      </c>
      <c r="G60" s="43" t="str">
        <f t="shared" si="6"/>
        <v/>
      </c>
      <c r="H60" s="43" t="str">
        <f t="shared" si="7"/>
        <v/>
      </c>
      <c r="I60" s="43" t="str">
        <f t="shared" si="8"/>
        <v/>
      </c>
      <c r="J60" s="296"/>
    </row>
    <row r="61" spans="1:10" s="5" customFormat="1" ht="23.45" customHeight="1" x14ac:dyDescent="0.25">
      <c r="A61" s="33">
        <v>54</v>
      </c>
      <c r="B61" s="297" t="s">
        <v>768</v>
      </c>
      <c r="C61" s="137">
        <v>11100000732</v>
      </c>
      <c r="D61" s="41" t="str">
        <f>IFERROR((VLOOKUP($C61,'Mẫu 4A'!$D$10:$L$400,9,0)),0)</f>
        <v>Tốt</v>
      </c>
      <c r="E61" s="45" t="s">
        <v>680</v>
      </c>
      <c r="F61" s="267" t="str">
        <f t="shared" si="5"/>
        <v/>
      </c>
      <c r="G61" s="43" t="str">
        <f t="shared" si="6"/>
        <v>X</v>
      </c>
      <c r="H61" s="43" t="str">
        <f t="shared" si="7"/>
        <v/>
      </c>
      <c r="I61" s="43" t="str">
        <f t="shared" si="8"/>
        <v/>
      </c>
      <c r="J61" s="296"/>
    </row>
    <row r="62" spans="1:10" s="5" customFormat="1" ht="23.45" customHeight="1" x14ac:dyDescent="0.25">
      <c r="A62" s="33">
        <v>55</v>
      </c>
      <c r="B62" s="297" t="s">
        <v>769</v>
      </c>
      <c r="C62" s="137">
        <v>11100000798</v>
      </c>
      <c r="D62" s="41" t="str">
        <f>IFERROR((VLOOKUP($C62,'Mẫu 4A'!$D$10:$L$400,9,0)),0)</f>
        <v>Xuất sắc</v>
      </c>
      <c r="E62" s="45" t="s">
        <v>680</v>
      </c>
      <c r="F62" s="267" t="str">
        <f t="shared" si="5"/>
        <v>X</v>
      </c>
      <c r="G62" s="43" t="str">
        <f t="shared" si="6"/>
        <v/>
      </c>
      <c r="H62" s="43" t="str">
        <f t="shared" si="7"/>
        <v/>
      </c>
      <c r="I62" s="43" t="str">
        <f t="shared" si="8"/>
        <v/>
      </c>
      <c r="J62" s="296"/>
    </row>
    <row r="63" spans="1:10" s="5" customFormat="1" ht="23.45" customHeight="1" x14ac:dyDescent="0.25">
      <c r="A63" s="33">
        <v>56</v>
      </c>
      <c r="B63" s="297" t="s">
        <v>770</v>
      </c>
      <c r="C63" s="137">
        <v>11100083384</v>
      </c>
      <c r="D63" s="41" t="str">
        <f>IFERROR((VLOOKUP($C63,'Mẫu 4A'!$D$10:$L$400,9,0)),0)</f>
        <v>Xuất sắc</v>
      </c>
      <c r="E63" s="45" t="s">
        <v>680</v>
      </c>
      <c r="F63" s="267" t="str">
        <f t="shared" si="5"/>
        <v>X</v>
      </c>
      <c r="G63" s="43" t="str">
        <f t="shared" si="6"/>
        <v/>
      </c>
      <c r="H63" s="43" t="str">
        <f t="shared" si="7"/>
        <v/>
      </c>
      <c r="I63" s="43" t="str">
        <f t="shared" si="8"/>
        <v/>
      </c>
      <c r="J63" s="296"/>
    </row>
    <row r="64" spans="1:10" s="5" customFormat="1" ht="23.45" customHeight="1" x14ac:dyDescent="0.25">
      <c r="A64" s="33">
        <v>57</v>
      </c>
      <c r="B64" s="297" t="s">
        <v>771</v>
      </c>
      <c r="C64" s="137">
        <v>11100000782</v>
      </c>
      <c r="D64" s="41" t="str">
        <f>IFERROR((VLOOKUP($C64,'Mẫu 4A'!$D$10:$L$400,9,0)),0)</f>
        <v>Xuất sắc</v>
      </c>
      <c r="E64" s="45" t="s">
        <v>680</v>
      </c>
      <c r="F64" s="267" t="str">
        <f t="shared" si="5"/>
        <v>X</v>
      </c>
      <c r="G64" s="43" t="str">
        <f t="shared" si="6"/>
        <v/>
      </c>
      <c r="H64" s="43" t="str">
        <f t="shared" si="7"/>
        <v/>
      </c>
      <c r="I64" s="43" t="str">
        <f t="shared" si="8"/>
        <v/>
      </c>
      <c r="J64" s="296"/>
    </row>
    <row r="65" spans="1:10" s="5" customFormat="1" ht="41.45" customHeight="1" x14ac:dyDescent="0.25">
      <c r="A65" s="33">
        <v>58</v>
      </c>
      <c r="B65" s="297" t="s">
        <v>772</v>
      </c>
      <c r="C65" s="137">
        <v>11100115707</v>
      </c>
      <c r="D65" s="41" t="str">
        <f>IFERROR((VLOOKUP($C65,'Mẫu 4A'!$D$10:$L$400,9,0)),0)</f>
        <v>Xuất sắc</v>
      </c>
      <c r="E65" s="45" t="s">
        <v>680</v>
      </c>
      <c r="F65" s="267" t="str">
        <f t="shared" si="5"/>
        <v>X</v>
      </c>
      <c r="G65" s="43" t="str">
        <f t="shared" si="6"/>
        <v/>
      </c>
      <c r="H65" s="43" t="str">
        <f t="shared" si="7"/>
        <v/>
      </c>
      <c r="I65" s="43" t="str">
        <f t="shared" si="8"/>
        <v/>
      </c>
      <c r="J65" s="296"/>
    </row>
    <row r="66" spans="1:10" s="5" customFormat="1" ht="23.45" customHeight="1" x14ac:dyDescent="0.25">
      <c r="A66" s="33">
        <v>59</v>
      </c>
      <c r="B66" s="297" t="s">
        <v>773</v>
      </c>
      <c r="C66" s="137">
        <v>11100115705</v>
      </c>
      <c r="D66" s="41" t="str">
        <f>IFERROR((VLOOKUP($C66,'Mẫu 4A'!$D$10:$L$400,9,0)),0)</f>
        <v>Xuất sắc</v>
      </c>
      <c r="E66" s="45" t="s">
        <v>680</v>
      </c>
      <c r="F66" s="267" t="str">
        <f t="shared" si="5"/>
        <v>X</v>
      </c>
      <c r="G66" s="43" t="str">
        <f t="shared" si="6"/>
        <v/>
      </c>
      <c r="H66" s="43" t="str">
        <f t="shared" si="7"/>
        <v/>
      </c>
      <c r="I66" s="43" t="str">
        <f t="shared" si="8"/>
        <v/>
      </c>
      <c r="J66" s="296"/>
    </row>
    <row r="67" spans="1:10" s="5" customFormat="1" ht="23.45" customHeight="1" x14ac:dyDescent="0.25">
      <c r="A67" s="33">
        <v>60</v>
      </c>
      <c r="B67" s="297" t="s">
        <v>774</v>
      </c>
      <c r="C67" s="137">
        <v>40400000575</v>
      </c>
      <c r="D67" s="41" t="str">
        <f>IFERROR((VLOOKUP($C67,'Mẫu 4A'!$D$10:$L$400,9,0)),0)</f>
        <v>Xuất sắc</v>
      </c>
      <c r="E67" s="45" t="s">
        <v>680</v>
      </c>
      <c r="F67" s="267" t="str">
        <f t="shared" si="5"/>
        <v>X</v>
      </c>
      <c r="G67" s="43" t="str">
        <f t="shared" si="6"/>
        <v/>
      </c>
      <c r="H67" s="43" t="str">
        <f t="shared" si="7"/>
        <v/>
      </c>
      <c r="I67" s="43" t="str">
        <f t="shared" si="8"/>
        <v/>
      </c>
      <c r="J67" s="296"/>
    </row>
    <row r="68" spans="1:10" s="5" customFormat="1" ht="23.45" customHeight="1" x14ac:dyDescent="0.25">
      <c r="A68" s="33">
        <v>61</v>
      </c>
      <c r="B68" s="297" t="s">
        <v>775</v>
      </c>
      <c r="C68" s="137">
        <v>50700000362</v>
      </c>
      <c r="D68" s="41" t="str">
        <f>IFERROR((VLOOKUP($C68,'Mẫu 4A'!$D$10:$L$400,9,0)),0)</f>
        <v>Xuất sắc</v>
      </c>
      <c r="E68" s="45" t="s">
        <v>680</v>
      </c>
      <c r="F68" s="267" t="str">
        <f t="shared" si="5"/>
        <v>X</v>
      </c>
      <c r="G68" s="43" t="str">
        <f t="shared" si="6"/>
        <v/>
      </c>
      <c r="H68" s="43" t="str">
        <f t="shared" si="7"/>
        <v/>
      </c>
      <c r="I68" s="43" t="str">
        <f t="shared" si="8"/>
        <v/>
      </c>
      <c r="J68" s="296"/>
    </row>
    <row r="69" spans="1:10" s="5" customFormat="1" ht="24" customHeight="1" x14ac:dyDescent="0.25">
      <c r="A69" s="33">
        <v>62</v>
      </c>
      <c r="B69" s="297" t="s">
        <v>776</v>
      </c>
      <c r="C69" s="137">
        <v>50700000428</v>
      </c>
      <c r="D69" s="41" t="str">
        <f>IFERROR((VLOOKUP($C69,'Mẫu 4A'!$D$10:$L$400,9,0)),0)</f>
        <v>Xuất sắc</v>
      </c>
      <c r="E69" s="45" t="s">
        <v>680</v>
      </c>
      <c r="F69" s="267" t="str">
        <f t="shared" si="5"/>
        <v>X</v>
      </c>
      <c r="G69" s="43" t="str">
        <f t="shared" si="6"/>
        <v/>
      </c>
      <c r="H69" s="43" t="str">
        <f t="shared" si="7"/>
        <v/>
      </c>
      <c r="I69" s="43" t="str">
        <f t="shared" si="8"/>
        <v/>
      </c>
      <c r="J69" s="296"/>
    </row>
    <row r="70" spans="1:10" s="5" customFormat="1" ht="48.75" customHeight="1" x14ac:dyDescent="0.25">
      <c r="A70" s="33">
        <v>63</v>
      </c>
      <c r="B70" s="297" t="s">
        <v>777</v>
      </c>
      <c r="C70" s="137">
        <v>80600000227</v>
      </c>
      <c r="D70" s="41" t="str">
        <f>IFERROR((VLOOKUP($C70,'Mẫu 4A'!$D$10:$L$400,9,0)),0)</f>
        <v>Tốt</v>
      </c>
      <c r="E70" s="45" t="s">
        <v>680</v>
      </c>
      <c r="F70" s="267" t="str">
        <f t="shared" si="5"/>
        <v/>
      </c>
      <c r="G70" s="43" t="str">
        <f t="shared" si="6"/>
        <v>X</v>
      </c>
      <c r="H70" s="43" t="str">
        <f t="shared" si="7"/>
        <v/>
      </c>
      <c r="I70" s="43" t="str">
        <f t="shared" si="8"/>
        <v/>
      </c>
      <c r="J70" s="321" t="s">
        <v>293</v>
      </c>
    </row>
    <row r="71" spans="1:10" s="55" customFormat="1" ht="32.25" customHeight="1" x14ac:dyDescent="0.25">
      <c r="A71" s="33">
        <v>64</v>
      </c>
      <c r="B71" s="297" t="s">
        <v>778</v>
      </c>
      <c r="C71" s="137">
        <v>11100115720</v>
      </c>
      <c r="D71" s="41" t="str">
        <f>IFERROR((VLOOKUP($C71,'Mẫu 4A'!$D$10:$L$400,9,0)),0)</f>
        <v>Xuất sắc</v>
      </c>
      <c r="E71" s="45" t="s">
        <v>680</v>
      </c>
      <c r="F71" s="267" t="str">
        <f t="shared" ref="F71:F102" si="9">IF($D71="Xuất sắc","X","")</f>
        <v>X</v>
      </c>
      <c r="G71" s="43" t="str">
        <f t="shared" ref="G71:G102" si="10">IF($D71="Tốt","X","")</f>
        <v/>
      </c>
      <c r="H71" s="43" t="str">
        <f t="shared" ref="H71:H102" si="11">IF($D71="Hoàn thành","X","")</f>
        <v/>
      </c>
      <c r="I71" s="43" t="str">
        <f t="shared" ref="I71:I102" si="12">IF($D71="Không hoàn thành","X","")</f>
        <v/>
      </c>
      <c r="J71" s="296"/>
    </row>
    <row r="72" spans="1:10" s="5" customFormat="1" ht="31.5" customHeight="1" x14ac:dyDescent="0.25">
      <c r="A72" s="33">
        <v>65</v>
      </c>
      <c r="B72" s="297" t="s">
        <v>779</v>
      </c>
      <c r="C72" s="53">
        <v>11100000746</v>
      </c>
      <c r="D72" s="41" t="str">
        <f>IFERROR((VLOOKUP($C72,'Mẫu 4A'!$D$10:$L$400,9,0)),0)</f>
        <v>Tốt</v>
      </c>
      <c r="E72" s="268" t="s">
        <v>686</v>
      </c>
      <c r="F72" s="267" t="str">
        <f t="shared" si="9"/>
        <v/>
      </c>
      <c r="G72" s="43" t="str">
        <f t="shared" si="10"/>
        <v>X</v>
      </c>
      <c r="H72" s="43" t="str">
        <f t="shared" si="11"/>
        <v/>
      </c>
      <c r="I72" s="43" t="str">
        <f t="shared" si="12"/>
        <v/>
      </c>
      <c r="J72" s="296" t="s">
        <v>117</v>
      </c>
    </row>
    <row r="73" spans="1:10" s="107" customFormat="1" ht="33" customHeight="1" x14ac:dyDescent="0.25">
      <c r="A73" s="33">
        <v>66</v>
      </c>
      <c r="B73" s="297" t="s">
        <v>780</v>
      </c>
      <c r="C73" s="53">
        <v>31000001254</v>
      </c>
      <c r="D73" s="41" t="str">
        <f>IFERROR((VLOOKUP($C73,'Mẫu 4A'!$D$10:$L$400,9,0)),0)</f>
        <v>Tốt</v>
      </c>
      <c r="E73" s="45" t="s">
        <v>680</v>
      </c>
      <c r="F73" s="267" t="str">
        <f t="shared" si="9"/>
        <v/>
      </c>
      <c r="G73" s="43" t="str">
        <f t="shared" si="10"/>
        <v>X</v>
      </c>
      <c r="H73" s="43" t="str">
        <f t="shared" si="11"/>
        <v/>
      </c>
      <c r="I73" s="43" t="str">
        <f t="shared" si="12"/>
        <v/>
      </c>
      <c r="J73" s="296"/>
    </row>
    <row r="74" spans="1:10" s="5" customFormat="1" ht="23.45" customHeight="1" x14ac:dyDescent="0.25">
      <c r="A74" s="33">
        <v>67</v>
      </c>
      <c r="B74" s="297" t="s">
        <v>781</v>
      </c>
      <c r="C74" s="53" t="s">
        <v>314</v>
      </c>
      <c r="D74" s="41" t="str">
        <f>IFERROR((VLOOKUP($C74,'Mẫu 4A'!$D$10:$L$400,9,0)),0)</f>
        <v>Xuất sắc</v>
      </c>
      <c r="E74" s="258" t="s">
        <v>687</v>
      </c>
      <c r="F74" s="267" t="str">
        <f t="shared" si="9"/>
        <v>X</v>
      </c>
      <c r="G74" s="43" t="str">
        <f t="shared" si="10"/>
        <v/>
      </c>
      <c r="H74" s="43" t="str">
        <f t="shared" si="11"/>
        <v/>
      </c>
      <c r="I74" s="43" t="str">
        <f t="shared" si="12"/>
        <v/>
      </c>
      <c r="J74" s="296"/>
    </row>
    <row r="75" spans="1:10" s="107" customFormat="1" ht="23.45" customHeight="1" x14ac:dyDescent="0.25">
      <c r="A75" s="33">
        <v>68</v>
      </c>
      <c r="B75" s="297" t="s">
        <v>782</v>
      </c>
      <c r="C75" s="53" t="s">
        <v>317</v>
      </c>
      <c r="D75" s="41" t="str">
        <f>IFERROR((VLOOKUP($C75,'Mẫu 4A'!$D$10:$L$400,9,0)),0)</f>
        <v>Tốt</v>
      </c>
      <c r="E75" s="45" t="s">
        <v>680</v>
      </c>
      <c r="F75" s="267" t="str">
        <f t="shared" si="9"/>
        <v/>
      </c>
      <c r="G75" s="43" t="str">
        <f t="shared" si="10"/>
        <v>X</v>
      </c>
      <c r="H75" s="43" t="str">
        <f t="shared" si="11"/>
        <v/>
      </c>
      <c r="I75" s="43" t="str">
        <f t="shared" si="12"/>
        <v/>
      </c>
      <c r="J75" s="296"/>
    </row>
    <row r="76" spans="1:10" s="107" customFormat="1" ht="39.75" customHeight="1" x14ac:dyDescent="0.25">
      <c r="A76" s="33">
        <v>69</v>
      </c>
      <c r="B76" s="297" t="s">
        <v>783</v>
      </c>
      <c r="C76" s="53" t="s">
        <v>319</v>
      </c>
      <c r="D76" s="41" t="str">
        <f>IFERROR((VLOOKUP($C76,'Mẫu 4A'!$D$10:$L$400,9,0)),0)</f>
        <v>Tốt</v>
      </c>
      <c r="E76" s="45" t="s">
        <v>680</v>
      </c>
      <c r="F76" s="267" t="str">
        <f t="shared" si="9"/>
        <v/>
      </c>
      <c r="G76" s="43" t="str">
        <f t="shared" si="10"/>
        <v>X</v>
      </c>
      <c r="H76" s="43" t="str">
        <f t="shared" si="11"/>
        <v/>
      </c>
      <c r="I76" s="43" t="str">
        <f t="shared" si="12"/>
        <v/>
      </c>
      <c r="J76" s="296"/>
    </row>
    <row r="77" spans="1:10" s="55" customFormat="1" ht="35.25" customHeight="1" x14ac:dyDescent="0.25">
      <c r="A77" s="33">
        <v>70</v>
      </c>
      <c r="B77" s="297" t="s">
        <v>784</v>
      </c>
      <c r="C77" s="53">
        <v>40800000177</v>
      </c>
      <c r="D77" s="41" t="str">
        <f>IFERROR((VLOOKUP($C77,'Mẫu 4A'!$D$10:$L$400,9,0)),0)</f>
        <v>Tốt</v>
      </c>
      <c r="E77" s="268" t="s">
        <v>688</v>
      </c>
      <c r="F77" s="267" t="str">
        <f t="shared" si="9"/>
        <v/>
      </c>
      <c r="G77" s="43" t="str">
        <f t="shared" si="10"/>
        <v>X</v>
      </c>
      <c r="H77" s="43" t="str">
        <f t="shared" si="11"/>
        <v/>
      </c>
      <c r="I77" s="43" t="str">
        <f t="shared" si="12"/>
        <v/>
      </c>
      <c r="J77" s="296"/>
    </row>
    <row r="78" spans="1:10" s="148" customFormat="1" ht="36" customHeight="1" x14ac:dyDescent="0.25">
      <c r="A78" s="33">
        <v>71</v>
      </c>
      <c r="B78" s="297" t="s">
        <v>785</v>
      </c>
      <c r="C78" s="53">
        <v>40800000380</v>
      </c>
      <c r="D78" s="41" t="str">
        <f>IFERROR((VLOOKUP($C78,'Mẫu 4A'!$D$10:$L$400,9,0)),0)</f>
        <v>Tốt</v>
      </c>
      <c r="E78" s="41" t="s">
        <v>680</v>
      </c>
      <c r="F78" s="267" t="str">
        <f t="shared" si="9"/>
        <v/>
      </c>
      <c r="G78" s="43" t="str">
        <f t="shared" si="10"/>
        <v>X</v>
      </c>
      <c r="H78" s="43" t="str">
        <f t="shared" si="11"/>
        <v/>
      </c>
      <c r="I78" s="43" t="str">
        <f t="shared" si="12"/>
        <v/>
      </c>
      <c r="J78" s="296" t="s">
        <v>334</v>
      </c>
    </row>
    <row r="79" spans="1:10" s="154" customFormat="1" ht="33" customHeight="1" x14ac:dyDescent="0.25">
      <c r="A79" s="33">
        <v>72</v>
      </c>
      <c r="B79" s="297" t="s">
        <v>786</v>
      </c>
      <c r="C79" s="53">
        <v>11100083326</v>
      </c>
      <c r="D79" s="41" t="str">
        <f>IFERROR((VLOOKUP($C79,'Mẫu 4A'!$D$10:$L$400,9,0)),0)</f>
        <v>Xuất sắc</v>
      </c>
      <c r="E79" s="268" t="s">
        <v>689</v>
      </c>
      <c r="F79" s="267" t="str">
        <f t="shared" si="9"/>
        <v>X</v>
      </c>
      <c r="G79" s="43" t="str">
        <f t="shared" si="10"/>
        <v/>
      </c>
      <c r="H79" s="43" t="str">
        <f t="shared" si="11"/>
        <v/>
      </c>
      <c r="I79" s="43" t="str">
        <f t="shared" si="12"/>
        <v/>
      </c>
      <c r="J79" s="296"/>
    </row>
    <row r="80" spans="1:10" s="5" customFormat="1" ht="23.45" customHeight="1" x14ac:dyDescent="0.25">
      <c r="A80" s="33">
        <v>73</v>
      </c>
      <c r="B80" s="297" t="s">
        <v>787</v>
      </c>
      <c r="C80" s="53">
        <v>40800000361</v>
      </c>
      <c r="D80" s="41" t="str">
        <f>IFERROR((VLOOKUP($C80,'Mẫu 4A'!$D$10:$L$400,9,0)),0)</f>
        <v>Xuất sắc</v>
      </c>
      <c r="E80" s="41" t="s">
        <v>680</v>
      </c>
      <c r="F80" s="267" t="str">
        <f t="shared" si="9"/>
        <v>X</v>
      </c>
      <c r="G80" s="43" t="str">
        <f t="shared" si="10"/>
        <v/>
      </c>
      <c r="H80" s="43" t="str">
        <f t="shared" si="11"/>
        <v/>
      </c>
      <c r="I80" s="43" t="str">
        <f t="shared" si="12"/>
        <v/>
      </c>
      <c r="J80" s="296"/>
    </row>
    <row r="81" spans="1:10" s="5" customFormat="1" ht="23.45" customHeight="1" x14ac:dyDescent="0.25">
      <c r="A81" s="33">
        <v>74</v>
      </c>
      <c r="B81" s="297" t="s">
        <v>788</v>
      </c>
      <c r="C81" s="53">
        <v>11100000785</v>
      </c>
      <c r="D81" s="41" t="str">
        <f>IFERROR((VLOOKUP($C81,'Mẫu 4A'!$D$10:$L$400,9,0)),0)</f>
        <v>Tốt</v>
      </c>
      <c r="E81" s="269" t="s">
        <v>690</v>
      </c>
      <c r="F81" s="267" t="str">
        <f t="shared" si="9"/>
        <v/>
      </c>
      <c r="G81" s="43" t="str">
        <f t="shared" si="10"/>
        <v>X</v>
      </c>
      <c r="H81" s="43" t="str">
        <f t="shared" si="11"/>
        <v/>
      </c>
      <c r="I81" s="43" t="str">
        <f t="shared" si="12"/>
        <v/>
      </c>
      <c r="J81" s="296"/>
    </row>
    <row r="82" spans="1:10" s="107" customFormat="1" ht="23.45" customHeight="1" x14ac:dyDescent="0.25">
      <c r="A82" s="33">
        <v>75</v>
      </c>
      <c r="B82" s="297" t="s">
        <v>789</v>
      </c>
      <c r="C82" s="53">
        <v>11100115711</v>
      </c>
      <c r="D82" s="41" t="str">
        <f>IFERROR((VLOOKUP($C82,'Mẫu 4A'!$D$10:$L$400,9,0)),0)</f>
        <v>Tốt</v>
      </c>
      <c r="E82" s="41" t="s">
        <v>680</v>
      </c>
      <c r="F82" s="267" t="str">
        <f t="shared" si="9"/>
        <v/>
      </c>
      <c r="G82" s="43" t="str">
        <f t="shared" si="10"/>
        <v>X</v>
      </c>
      <c r="H82" s="43" t="str">
        <f t="shared" si="11"/>
        <v/>
      </c>
      <c r="I82" s="43" t="str">
        <f t="shared" si="12"/>
        <v/>
      </c>
      <c r="J82" s="296"/>
    </row>
    <row r="83" spans="1:10" s="5" customFormat="1" ht="23.45" customHeight="1" x14ac:dyDescent="0.25">
      <c r="A83" s="33">
        <v>76</v>
      </c>
      <c r="B83" s="297" t="s">
        <v>790</v>
      </c>
      <c r="C83" s="53">
        <v>11100082715</v>
      </c>
      <c r="D83" s="41" t="str">
        <f>IFERROR((VLOOKUP($C83,'Mẫu 4A'!$D$10:$L$400,9,0)),0)</f>
        <v>Tốt</v>
      </c>
      <c r="E83" s="268" t="s">
        <v>691</v>
      </c>
      <c r="F83" s="267" t="str">
        <f t="shared" si="9"/>
        <v/>
      </c>
      <c r="G83" s="43" t="str">
        <f t="shared" si="10"/>
        <v>X</v>
      </c>
      <c r="H83" s="43" t="str">
        <f t="shared" si="11"/>
        <v/>
      </c>
      <c r="I83" s="43" t="str">
        <f t="shared" si="12"/>
        <v/>
      </c>
      <c r="J83" s="296"/>
    </row>
    <row r="84" spans="1:10" s="107" customFormat="1" ht="23.45" customHeight="1" x14ac:dyDescent="0.25">
      <c r="A84" s="33">
        <v>77</v>
      </c>
      <c r="B84" s="297" t="s">
        <v>791</v>
      </c>
      <c r="C84" s="53">
        <v>40700000674</v>
      </c>
      <c r="D84" s="41" t="str">
        <f>IFERROR((VLOOKUP($C84,'Mẫu 4A'!$D$10:$L$400,9,0)),0)</f>
        <v>Tốt</v>
      </c>
      <c r="E84" s="41" t="s">
        <v>680</v>
      </c>
      <c r="F84" s="267" t="str">
        <f t="shared" si="9"/>
        <v/>
      </c>
      <c r="G84" s="43" t="str">
        <f t="shared" si="10"/>
        <v>X</v>
      </c>
      <c r="H84" s="43" t="str">
        <f t="shared" si="11"/>
        <v/>
      </c>
      <c r="I84" s="43" t="str">
        <f t="shared" si="12"/>
        <v/>
      </c>
      <c r="J84" s="296"/>
    </row>
    <row r="85" spans="1:10" s="107" customFormat="1" ht="23.45" customHeight="1" x14ac:dyDescent="0.25">
      <c r="A85" s="33">
        <v>78</v>
      </c>
      <c r="B85" s="297" t="s">
        <v>792</v>
      </c>
      <c r="C85" s="53">
        <v>11100000754</v>
      </c>
      <c r="D85" s="41" t="str">
        <f>IFERROR((VLOOKUP($C85,'Mẫu 4A'!$D$10:$L$400,9,0)),0)</f>
        <v>Tốt</v>
      </c>
      <c r="E85" s="41" t="s">
        <v>680</v>
      </c>
      <c r="F85" s="267" t="str">
        <f t="shared" si="9"/>
        <v/>
      </c>
      <c r="G85" s="43" t="str">
        <f t="shared" si="10"/>
        <v>X</v>
      </c>
      <c r="H85" s="43" t="str">
        <f t="shared" si="11"/>
        <v/>
      </c>
      <c r="I85" s="43" t="str">
        <f t="shared" si="12"/>
        <v/>
      </c>
      <c r="J85" s="296"/>
    </row>
    <row r="86" spans="1:10" s="5" customFormat="1" ht="23.45" customHeight="1" x14ac:dyDescent="0.25">
      <c r="A86" s="33">
        <v>79</v>
      </c>
      <c r="B86" s="297" t="s">
        <v>793</v>
      </c>
      <c r="C86" s="53">
        <v>40400000544</v>
      </c>
      <c r="D86" s="41" t="str">
        <f>IFERROR((VLOOKUP($C86,'Mẫu 4A'!$D$10:$L$400,9,0)),0)</f>
        <v>Xuất sắc</v>
      </c>
      <c r="E86" s="41" t="s">
        <v>680</v>
      </c>
      <c r="F86" s="267" t="str">
        <f t="shared" si="9"/>
        <v>X</v>
      </c>
      <c r="G86" s="43" t="str">
        <f t="shared" si="10"/>
        <v/>
      </c>
      <c r="H86" s="43" t="str">
        <f t="shared" si="11"/>
        <v/>
      </c>
      <c r="I86" s="43" t="str">
        <f t="shared" si="12"/>
        <v/>
      </c>
      <c r="J86" s="296"/>
    </row>
    <row r="87" spans="1:10" s="5" customFormat="1" ht="36.75" customHeight="1" x14ac:dyDescent="0.25">
      <c r="A87" s="33">
        <v>80</v>
      </c>
      <c r="B87" s="297" t="s">
        <v>794</v>
      </c>
      <c r="C87" s="53">
        <v>11100083302</v>
      </c>
      <c r="D87" s="41" t="str">
        <f>IFERROR((VLOOKUP($C87,'Mẫu 4A'!$D$10:$L$400,9,0)),0)</f>
        <v>Tốt</v>
      </c>
      <c r="E87" s="269" t="s">
        <v>692</v>
      </c>
      <c r="F87" s="267" t="str">
        <f t="shared" si="9"/>
        <v/>
      </c>
      <c r="G87" s="43" t="str">
        <f t="shared" si="10"/>
        <v>X</v>
      </c>
      <c r="H87" s="43" t="str">
        <f t="shared" si="11"/>
        <v/>
      </c>
      <c r="I87" s="43" t="str">
        <f t="shared" si="12"/>
        <v/>
      </c>
      <c r="J87" s="296"/>
    </row>
    <row r="88" spans="1:10" s="5" customFormat="1" ht="22.5" customHeight="1" x14ac:dyDescent="0.25">
      <c r="A88" s="33">
        <v>81</v>
      </c>
      <c r="B88" s="297" t="s">
        <v>795</v>
      </c>
      <c r="C88" s="167" t="s">
        <v>378</v>
      </c>
      <c r="D88" s="41" t="str">
        <f>IFERROR((VLOOKUP($C88,'Mẫu 4A'!$D$10:$L$400,9,0)),0)</f>
        <v>Xuất sắc</v>
      </c>
      <c r="E88" s="41" t="s">
        <v>693</v>
      </c>
      <c r="F88" s="267" t="str">
        <f t="shared" si="9"/>
        <v>X</v>
      </c>
      <c r="G88" s="43" t="str">
        <f t="shared" si="10"/>
        <v/>
      </c>
      <c r="H88" s="43" t="str">
        <f t="shared" si="11"/>
        <v/>
      </c>
      <c r="I88" s="43" t="str">
        <f t="shared" si="12"/>
        <v/>
      </c>
      <c r="J88" s="296"/>
    </row>
    <row r="89" spans="1:10" s="5" customFormat="1" ht="45" x14ac:dyDescent="0.25">
      <c r="A89" s="33">
        <v>82</v>
      </c>
      <c r="B89" s="297" t="s">
        <v>796</v>
      </c>
      <c r="C89" s="170" t="s">
        <v>380</v>
      </c>
      <c r="D89" s="41" t="str">
        <f>IFERROR((VLOOKUP($C89,'Mẫu 4A'!$D$10:$L$400,9,0)),0)</f>
        <v>Tốt</v>
      </c>
      <c r="E89" s="41" t="s">
        <v>680</v>
      </c>
      <c r="F89" s="267" t="str">
        <f t="shared" si="9"/>
        <v/>
      </c>
      <c r="G89" s="43" t="str">
        <f t="shared" si="10"/>
        <v>X</v>
      </c>
      <c r="H89" s="43" t="str">
        <f t="shared" si="11"/>
        <v/>
      </c>
      <c r="I89" s="43" t="str">
        <f t="shared" si="12"/>
        <v/>
      </c>
      <c r="J89" s="321" t="s">
        <v>381</v>
      </c>
    </row>
    <row r="90" spans="1:10" s="5" customFormat="1" ht="18.75" customHeight="1" x14ac:dyDescent="0.25">
      <c r="A90" s="33">
        <v>83</v>
      </c>
      <c r="B90" s="297" t="s">
        <v>797</v>
      </c>
      <c r="C90" s="167" t="s">
        <v>383</v>
      </c>
      <c r="D90" s="41" t="str">
        <f>IFERROR((VLOOKUP($C90,'Mẫu 4A'!$D$10:$L$400,9,0)),0)</f>
        <v>Tốt</v>
      </c>
      <c r="E90" s="41" t="s">
        <v>680</v>
      </c>
      <c r="F90" s="267" t="str">
        <f t="shared" si="9"/>
        <v/>
      </c>
      <c r="G90" s="43" t="str">
        <f t="shared" si="10"/>
        <v>X</v>
      </c>
      <c r="H90" s="43" t="str">
        <f t="shared" si="11"/>
        <v/>
      </c>
      <c r="I90" s="43" t="str">
        <f t="shared" si="12"/>
        <v/>
      </c>
      <c r="J90" s="296"/>
    </row>
    <row r="91" spans="1:10" s="5" customFormat="1" ht="18.75" customHeight="1" x14ac:dyDescent="0.25">
      <c r="A91" s="33">
        <v>84</v>
      </c>
      <c r="B91" s="297" t="s">
        <v>798</v>
      </c>
      <c r="C91" s="167" t="s">
        <v>386</v>
      </c>
      <c r="D91" s="41" t="str">
        <f>IFERROR((VLOOKUP($C91,'Mẫu 4A'!$D$10:$L$400,9,0)),0)</f>
        <v>Tốt</v>
      </c>
      <c r="E91" s="41" t="s">
        <v>680</v>
      </c>
      <c r="F91" s="267" t="str">
        <f t="shared" si="9"/>
        <v/>
      </c>
      <c r="G91" s="43" t="str">
        <f t="shared" si="10"/>
        <v>X</v>
      </c>
      <c r="H91" s="43" t="str">
        <f t="shared" si="11"/>
        <v/>
      </c>
      <c r="I91" s="43" t="str">
        <f t="shared" si="12"/>
        <v/>
      </c>
      <c r="J91" s="296"/>
    </row>
    <row r="92" spans="1:10" s="5" customFormat="1" ht="18.75" customHeight="1" x14ac:dyDescent="0.25">
      <c r="A92" s="33">
        <v>85</v>
      </c>
      <c r="B92" s="297" t="s">
        <v>799</v>
      </c>
      <c r="C92" s="167" t="s">
        <v>388</v>
      </c>
      <c r="D92" s="41" t="str">
        <f>IFERROR((VLOOKUP($C92,'Mẫu 4A'!$D$10:$L$400,9,0)),0)</f>
        <v>Tốt</v>
      </c>
      <c r="E92" s="41" t="s">
        <v>680</v>
      </c>
      <c r="F92" s="267" t="str">
        <f t="shared" si="9"/>
        <v/>
      </c>
      <c r="G92" s="43" t="str">
        <f t="shared" si="10"/>
        <v>X</v>
      </c>
      <c r="H92" s="43" t="str">
        <f t="shared" si="11"/>
        <v/>
      </c>
      <c r="I92" s="43" t="str">
        <f t="shared" si="12"/>
        <v/>
      </c>
      <c r="J92" s="296"/>
    </row>
    <row r="93" spans="1:10" s="5" customFormat="1" ht="33.950000000000003" customHeight="1" x14ac:dyDescent="0.25">
      <c r="A93" s="33">
        <v>86</v>
      </c>
      <c r="B93" s="297" t="s">
        <v>800</v>
      </c>
      <c r="C93" s="167" t="s">
        <v>391</v>
      </c>
      <c r="D93" s="41" t="str">
        <f>IFERROR((VLOOKUP($C93,'Mẫu 4A'!$D$10:$L$400,9,0)),0)</f>
        <v>Tốt</v>
      </c>
      <c r="E93" s="41" t="s">
        <v>680</v>
      </c>
      <c r="F93" s="267" t="str">
        <f t="shared" si="9"/>
        <v/>
      </c>
      <c r="G93" s="43" t="str">
        <f t="shared" si="10"/>
        <v>X</v>
      </c>
      <c r="H93" s="43" t="str">
        <f t="shared" si="11"/>
        <v/>
      </c>
      <c r="I93" s="43" t="str">
        <f t="shared" si="12"/>
        <v/>
      </c>
      <c r="J93" s="296" t="s">
        <v>334</v>
      </c>
    </row>
    <row r="94" spans="1:10" s="5" customFormat="1" ht="31.5" customHeight="1" x14ac:dyDescent="0.25">
      <c r="A94" s="33">
        <v>87</v>
      </c>
      <c r="B94" s="297" t="s">
        <v>801</v>
      </c>
      <c r="C94" s="167" t="s">
        <v>393</v>
      </c>
      <c r="D94" s="41" t="str">
        <f>IFERROR((VLOOKUP($C94,'Mẫu 4A'!$D$10:$L$400,9,0)),0)</f>
        <v>Tốt</v>
      </c>
      <c r="E94" s="41" t="s">
        <v>680</v>
      </c>
      <c r="F94" s="267" t="str">
        <f t="shared" si="9"/>
        <v/>
      </c>
      <c r="G94" s="43" t="str">
        <f t="shared" si="10"/>
        <v>X</v>
      </c>
      <c r="H94" s="43" t="str">
        <f t="shared" si="11"/>
        <v/>
      </c>
      <c r="I94" s="43" t="str">
        <f t="shared" si="12"/>
        <v/>
      </c>
      <c r="J94" s="296"/>
    </row>
    <row r="95" spans="1:10" s="5" customFormat="1" ht="18.75" customHeight="1" x14ac:dyDescent="0.25">
      <c r="A95" s="33">
        <v>88</v>
      </c>
      <c r="B95" s="297" t="s">
        <v>802</v>
      </c>
      <c r="C95" s="167" t="s">
        <v>395</v>
      </c>
      <c r="D95" s="41" t="str">
        <f>IFERROR((VLOOKUP($C95,'Mẫu 4A'!$D$10:$L$400,9,0)),0)</f>
        <v>Tốt</v>
      </c>
      <c r="E95" s="41" t="s">
        <v>680</v>
      </c>
      <c r="F95" s="267" t="str">
        <f t="shared" si="9"/>
        <v/>
      </c>
      <c r="G95" s="43" t="str">
        <f t="shared" si="10"/>
        <v>X</v>
      </c>
      <c r="H95" s="43" t="str">
        <f t="shared" si="11"/>
        <v/>
      </c>
      <c r="I95" s="43" t="str">
        <f t="shared" si="12"/>
        <v/>
      </c>
      <c r="J95" s="296"/>
    </row>
    <row r="96" spans="1:10" s="5" customFormat="1" ht="36" customHeight="1" x14ac:dyDescent="0.25">
      <c r="A96" s="33">
        <v>89</v>
      </c>
      <c r="B96" s="297" t="s">
        <v>803</v>
      </c>
      <c r="C96" s="167" t="s">
        <v>398</v>
      </c>
      <c r="D96" s="41" t="str">
        <f>IFERROR((VLOOKUP($C96,'Mẫu 4A'!$D$10:$L$400,9,0)),0)</f>
        <v>Tốt</v>
      </c>
      <c r="E96" s="41" t="s">
        <v>680</v>
      </c>
      <c r="F96" s="267" t="str">
        <f t="shared" si="9"/>
        <v/>
      </c>
      <c r="G96" s="43" t="str">
        <f t="shared" si="10"/>
        <v>X</v>
      </c>
      <c r="H96" s="43" t="str">
        <f t="shared" si="11"/>
        <v/>
      </c>
      <c r="I96" s="43" t="str">
        <f t="shared" si="12"/>
        <v/>
      </c>
      <c r="J96" s="296"/>
    </row>
    <row r="97" spans="1:10" s="5" customFormat="1" ht="18.75" customHeight="1" x14ac:dyDescent="0.25">
      <c r="A97" s="33">
        <v>90</v>
      </c>
      <c r="B97" s="297" t="s">
        <v>804</v>
      </c>
      <c r="C97" s="167" t="s">
        <v>399</v>
      </c>
      <c r="D97" s="41" t="str">
        <f>IFERROR((VLOOKUP($C97,'Mẫu 4A'!$D$10:$L$400,9,0)),0)</f>
        <v>Tốt</v>
      </c>
      <c r="E97" s="41" t="s">
        <v>680</v>
      </c>
      <c r="F97" s="267" t="str">
        <f t="shared" si="9"/>
        <v/>
      </c>
      <c r="G97" s="43" t="str">
        <f t="shared" si="10"/>
        <v>X</v>
      </c>
      <c r="H97" s="43" t="str">
        <f t="shared" si="11"/>
        <v/>
      </c>
      <c r="I97" s="43" t="str">
        <f t="shared" si="12"/>
        <v/>
      </c>
      <c r="J97" s="296"/>
    </row>
    <row r="98" spans="1:10" s="5" customFormat="1" ht="30.75" customHeight="1" x14ac:dyDescent="0.25">
      <c r="A98" s="33">
        <v>91</v>
      </c>
      <c r="B98" s="297" t="s">
        <v>805</v>
      </c>
      <c r="C98" s="167" t="s">
        <v>401</v>
      </c>
      <c r="D98" s="41" t="str">
        <f>IFERROR((VLOOKUP($C98,'Mẫu 4A'!$D$10:$L$400,9,0)),0)</f>
        <v>Tốt</v>
      </c>
      <c r="E98" s="41" t="s">
        <v>680</v>
      </c>
      <c r="F98" s="267" t="str">
        <f t="shared" si="9"/>
        <v/>
      </c>
      <c r="G98" s="43" t="str">
        <f t="shared" si="10"/>
        <v>X</v>
      </c>
      <c r="H98" s="43" t="str">
        <f t="shared" si="11"/>
        <v/>
      </c>
      <c r="I98" s="43" t="str">
        <f t="shared" si="12"/>
        <v/>
      </c>
      <c r="J98" s="296"/>
    </row>
    <row r="99" spans="1:10" s="5" customFormat="1" ht="18.75" customHeight="1" x14ac:dyDescent="0.25">
      <c r="A99" s="33">
        <v>92</v>
      </c>
      <c r="B99" s="297" t="s">
        <v>806</v>
      </c>
      <c r="C99" s="167" t="s">
        <v>404</v>
      </c>
      <c r="D99" s="41" t="str">
        <f>IFERROR((VLOOKUP($C99,'Mẫu 4A'!$D$10:$L$400,9,0)),0)</f>
        <v>Tốt</v>
      </c>
      <c r="E99" s="41" t="s">
        <v>680</v>
      </c>
      <c r="F99" s="267" t="str">
        <f t="shared" si="9"/>
        <v/>
      </c>
      <c r="G99" s="43" t="str">
        <f t="shared" si="10"/>
        <v>X</v>
      </c>
      <c r="H99" s="43" t="str">
        <f t="shared" si="11"/>
        <v/>
      </c>
      <c r="I99" s="43" t="str">
        <f t="shared" si="12"/>
        <v/>
      </c>
      <c r="J99" s="296"/>
    </row>
    <row r="100" spans="1:10" s="5" customFormat="1" ht="18.75" customHeight="1" x14ac:dyDescent="0.25">
      <c r="A100" s="33">
        <v>93</v>
      </c>
      <c r="B100" s="297" t="s">
        <v>807</v>
      </c>
      <c r="C100" s="167" t="s">
        <v>407</v>
      </c>
      <c r="D100" s="41" t="str">
        <f>IFERROR((VLOOKUP($C100,'Mẫu 4A'!$D$10:$L$400,9,0)),0)</f>
        <v>Tốt</v>
      </c>
      <c r="E100" s="41" t="s">
        <v>680</v>
      </c>
      <c r="F100" s="267" t="str">
        <f t="shared" si="9"/>
        <v/>
      </c>
      <c r="G100" s="43" t="str">
        <f t="shared" si="10"/>
        <v>X</v>
      </c>
      <c r="H100" s="43" t="str">
        <f t="shared" si="11"/>
        <v/>
      </c>
      <c r="I100" s="43" t="str">
        <f t="shared" si="12"/>
        <v/>
      </c>
      <c r="J100" s="296"/>
    </row>
    <row r="101" spans="1:10" s="5" customFormat="1" ht="30" x14ac:dyDescent="0.25">
      <c r="A101" s="33">
        <v>94</v>
      </c>
      <c r="B101" s="297" t="s">
        <v>808</v>
      </c>
      <c r="C101" s="167" t="s">
        <v>409</v>
      </c>
      <c r="D101" s="41" t="str">
        <f>IFERROR((VLOOKUP($C101,'Mẫu 4A'!$D$10:$L$400,9,0)),0)</f>
        <v>Tốt</v>
      </c>
      <c r="E101" s="41" t="s">
        <v>680</v>
      </c>
      <c r="F101" s="267" t="str">
        <f t="shared" si="9"/>
        <v/>
      </c>
      <c r="G101" s="43" t="str">
        <f t="shared" si="10"/>
        <v>X</v>
      </c>
      <c r="H101" s="43" t="str">
        <f t="shared" si="11"/>
        <v/>
      </c>
      <c r="I101" s="43" t="str">
        <f t="shared" si="12"/>
        <v/>
      </c>
      <c r="J101" s="296" t="s">
        <v>1036</v>
      </c>
    </row>
    <row r="102" spans="1:10" s="5" customFormat="1" ht="18.75" customHeight="1" x14ac:dyDescent="0.25">
      <c r="A102" s="33">
        <v>95</v>
      </c>
      <c r="B102" s="297" t="s">
        <v>809</v>
      </c>
      <c r="C102" s="167" t="s">
        <v>413</v>
      </c>
      <c r="D102" s="41" t="str">
        <f>IFERROR((VLOOKUP($C102,'Mẫu 4A'!$D$10:$L$400,9,0)),0)</f>
        <v>Tốt</v>
      </c>
      <c r="E102" s="41" t="s">
        <v>680</v>
      </c>
      <c r="F102" s="267" t="str">
        <f t="shared" si="9"/>
        <v/>
      </c>
      <c r="G102" s="43" t="str">
        <f t="shared" si="10"/>
        <v>X</v>
      </c>
      <c r="H102" s="43" t="str">
        <f t="shared" si="11"/>
        <v/>
      </c>
      <c r="I102" s="43" t="str">
        <f t="shared" si="12"/>
        <v/>
      </c>
      <c r="J102" s="296"/>
    </row>
    <row r="103" spans="1:10" s="5" customFormat="1" ht="18.75" customHeight="1" x14ac:dyDescent="0.25">
      <c r="A103" s="33">
        <v>96</v>
      </c>
      <c r="B103" s="297" t="s">
        <v>810</v>
      </c>
      <c r="C103" s="167" t="s">
        <v>415</v>
      </c>
      <c r="D103" s="41" t="str">
        <f>IFERROR((VLOOKUP($C103,'Mẫu 4A'!$D$10:$L$400,9,0)),0)</f>
        <v>Tốt</v>
      </c>
      <c r="E103" s="41" t="s">
        <v>680</v>
      </c>
      <c r="F103" s="267" t="str">
        <f t="shared" ref="F103:F109" si="13">IF($D103="Xuất sắc","X","")</f>
        <v/>
      </c>
      <c r="G103" s="43" t="str">
        <f t="shared" ref="G103:G109" si="14">IF($D103="Tốt","X","")</f>
        <v>X</v>
      </c>
      <c r="H103" s="43" t="str">
        <f t="shared" ref="H103:H109" si="15">IF($D103="Hoàn thành","X","")</f>
        <v/>
      </c>
      <c r="I103" s="43" t="str">
        <f t="shared" ref="I103:I109" si="16">IF($D103="Không hoàn thành","X","")</f>
        <v/>
      </c>
      <c r="J103" s="296"/>
    </row>
    <row r="104" spans="1:10" s="5" customFormat="1" ht="38.25" customHeight="1" x14ac:dyDescent="0.25">
      <c r="A104" s="33">
        <v>97</v>
      </c>
      <c r="B104" s="297" t="s">
        <v>811</v>
      </c>
      <c r="C104" s="167" t="s">
        <v>417</v>
      </c>
      <c r="D104" s="41" t="str">
        <f>IFERROR((VLOOKUP($C104,'Mẫu 4A'!$D$10:$L$400,9,0)),0)</f>
        <v>Xuất sắc</v>
      </c>
      <c r="E104" s="41" t="s">
        <v>680</v>
      </c>
      <c r="F104" s="267" t="str">
        <f t="shared" si="13"/>
        <v>X</v>
      </c>
      <c r="G104" s="43" t="str">
        <f t="shared" si="14"/>
        <v/>
      </c>
      <c r="H104" s="43" t="str">
        <f t="shared" si="15"/>
        <v/>
      </c>
      <c r="I104" s="43" t="str">
        <f t="shared" si="16"/>
        <v/>
      </c>
      <c r="J104" s="296"/>
    </row>
    <row r="105" spans="1:10" s="5" customFormat="1" ht="18.75" customHeight="1" x14ac:dyDescent="0.25">
      <c r="A105" s="33">
        <v>98</v>
      </c>
      <c r="B105" s="297" t="s">
        <v>812</v>
      </c>
      <c r="C105" s="167" t="s">
        <v>419</v>
      </c>
      <c r="D105" s="41" t="str">
        <f>IFERROR((VLOOKUP($C105,'Mẫu 4A'!$D$10:$L$400,9,0)),0)</f>
        <v>Tốt</v>
      </c>
      <c r="E105" s="41" t="s">
        <v>680</v>
      </c>
      <c r="F105" s="267" t="str">
        <f t="shared" si="13"/>
        <v/>
      </c>
      <c r="G105" s="43" t="str">
        <f t="shared" si="14"/>
        <v>X</v>
      </c>
      <c r="H105" s="43" t="str">
        <f t="shared" si="15"/>
        <v/>
      </c>
      <c r="I105" s="43" t="str">
        <f t="shared" si="16"/>
        <v/>
      </c>
      <c r="J105" s="296"/>
    </row>
    <row r="106" spans="1:10" s="5" customFormat="1" ht="36" customHeight="1" x14ac:dyDescent="0.25">
      <c r="A106" s="33">
        <v>99</v>
      </c>
      <c r="B106" s="297" t="s">
        <v>813</v>
      </c>
      <c r="C106" s="167" t="s">
        <v>421</v>
      </c>
      <c r="D106" s="41" t="str">
        <f>IFERROR((VLOOKUP($C106,'Mẫu 4A'!$D$10:$L$400,9,0)),0)</f>
        <v>Tốt</v>
      </c>
      <c r="E106" s="41" t="s">
        <v>680</v>
      </c>
      <c r="F106" s="267" t="str">
        <f t="shared" si="13"/>
        <v/>
      </c>
      <c r="G106" s="43" t="str">
        <f t="shared" si="14"/>
        <v>X</v>
      </c>
      <c r="H106" s="43" t="str">
        <f t="shared" si="15"/>
        <v/>
      </c>
      <c r="I106" s="43" t="str">
        <f t="shared" si="16"/>
        <v/>
      </c>
      <c r="J106" s="296"/>
    </row>
    <row r="107" spans="1:10" s="5" customFormat="1" ht="18.75" customHeight="1" x14ac:dyDescent="0.25">
      <c r="A107" s="33">
        <v>100</v>
      </c>
      <c r="B107" s="297" t="s">
        <v>814</v>
      </c>
      <c r="C107" s="167" t="s">
        <v>424</v>
      </c>
      <c r="D107" s="41" t="str">
        <f>IFERROR((VLOOKUP($C107,'Mẫu 4A'!$D$10:$L$400,9,0)),0)</f>
        <v>Tốt</v>
      </c>
      <c r="E107" s="41" t="s">
        <v>680</v>
      </c>
      <c r="F107" s="267" t="str">
        <f t="shared" si="13"/>
        <v/>
      </c>
      <c r="G107" s="43" t="str">
        <f t="shared" si="14"/>
        <v>X</v>
      </c>
      <c r="H107" s="43" t="str">
        <f t="shared" si="15"/>
        <v/>
      </c>
      <c r="I107" s="43" t="str">
        <f t="shared" si="16"/>
        <v/>
      </c>
      <c r="J107" s="296"/>
    </row>
    <row r="108" spans="1:10" s="5" customFormat="1" ht="18.75" customHeight="1" x14ac:dyDescent="0.25">
      <c r="A108" s="33">
        <v>101</v>
      </c>
      <c r="B108" s="297" t="s">
        <v>815</v>
      </c>
      <c r="C108" s="167" t="s">
        <v>426</v>
      </c>
      <c r="D108" s="41" t="str">
        <f>IFERROR((VLOOKUP($C108,'Mẫu 4A'!$D$10:$L$400,9,0)),0)</f>
        <v>Tốt</v>
      </c>
      <c r="E108" s="41" t="s">
        <v>680</v>
      </c>
      <c r="F108" s="267" t="str">
        <f t="shared" si="13"/>
        <v/>
      </c>
      <c r="G108" s="43" t="str">
        <f t="shared" si="14"/>
        <v>X</v>
      </c>
      <c r="H108" s="43" t="str">
        <f t="shared" si="15"/>
        <v/>
      </c>
      <c r="I108" s="43" t="str">
        <f t="shared" si="16"/>
        <v/>
      </c>
      <c r="J108" s="296"/>
    </row>
    <row r="109" spans="1:10" s="55" customFormat="1" ht="30.75" customHeight="1" x14ac:dyDescent="0.25">
      <c r="A109" s="33">
        <v>102</v>
      </c>
      <c r="B109" s="297" t="s">
        <v>816</v>
      </c>
      <c r="C109" s="170" t="s">
        <v>428</v>
      </c>
      <c r="D109" s="41" t="str">
        <f>IFERROR((VLOOKUP($C109,'Mẫu 4A'!$D$10:$L$400,9,0)),0)</f>
        <v>Tốt</v>
      </c>
      <c r="E109" s="41" t="s">
        <v>680</v>
      </c>
      <c r="F109" s="267" t="str">
        <f t="shared" si="13"/>
        <v/>
      </c>
      <c r="G109" s="43" t="str">
        <f t="shared" si="14"/>
        <v>X</v>
      </c>
      <c r="H109" s="43" t="str">
        <f t="shared" si="15"/>
        <v/>
      </c>
      <c r="I109" s="43" t="str">
        <f t="shared" si="16"/>
        <v/>
      </c>
      <c r="J109" s="296"/>
    </row>
    <row r="110" spans="1:10" s="5" customFormat="1" ht="30" x14ac:dyDescent="0.25">
      <c r="A110" s="33">
        <v>103</v>
      </c>
      <c r="B110" s="297" t="s">
        <v>817</v>
      </c>
      <c r="C110" s="174" t="s">
        <v>429</v>
      </c>
      <c r="D110" s="41" t="str">
        <f>IFERROR((VLOOKUP($C110,'Mẫu 4A'!$D$10:$L$400,9,0)),0)</f>
        <v>Không đánh giá</v>
      </c>
      <c r="E110" s="41" t="s">
        <v>680</v>
      </c>
      <c r="F110" s="339" t="s">
        <v>1038</v>
      </c>
      <c r="G110" s="340"/>
      <c r="H110" s="340"/>
      <c r="I110" s="341"/>
      <c r="J110" s="296" t="s">
        <v>430</v>
      </c>
    </row>
    <row r="111" spans="1:10" s="5" customFormat="1" ht="32.25" customHeight="1" x14ac:dyDescent="0.25">
      <c r="A111" s="33">
        <v>104</v>
      </c>
      <c r="B111" s="297" t="s">
        <v>818</v>
      </c>
      <c r="C111" s="167" t="s">
        <v>433</v>
      </c>
      <c r="D111" s="41" t="str">
        <f>IFERROR((VLOOKUP($C111,'Mẫu 4A'!$D$10:$L$400,9,0)),0)</f>
        <v>Tốt</v>
      </c>
      <c r="E111" s="41" t="s">
        <v>680</v>
      </c>
      <c r="F111" s="267" t="str">
        <f t="shared" ref="F111:F142" si="17">IF($D111="Xuất sắc","X","")</f>
        <v/>
      </c>
      <c r="G111" s="43" t="str">
        <f t="shared" ref="G111:G142" si="18">IF($D111="Tốt","X","")</f>
        <v>X</v>
      </c>
      <c r="H111" s="43" t="str">
        <f t="shared" ref="H111:H142" si="19">IF($D111="Hoàn thành","X","")</f>
        <v/>
      </c>
      <c r="I111" s="43" t="str">
        <f t="shared" ref="I111:I142" si="20">IF($D111="Không hoàn thành","X","")</f>
        <v/>
      </c>
      <c r="J111" s="296"/>
    </row>
    <row r="112" spans="1:10" s="5" customFormat="1" ht="36.75" customHeight="1" x14ac:dyDescent="0.25">
      <c r="A112" s="33">
        <v>105</v>
      </c>
      <c r="B112" s="297" t="s">
        <v>819</v>
      </c>
      <c r="C112" s="167" t="s">
        <v>434</v>
      </c>
      <c r="D112" s="41" t="str">
        <f>IFERROR((VLOOKUP($C112,'Mẫu 4A'!$D$10:$L$400,9,0)),0)</f>
        <v>Hoàn thành</v>
      </c>
      <c r="E112" s="41" t="s">
        <v>680</v>
      </c>
      <c r="F112" s="267" t="str">
        <f t="shared" si="17"/>
        <v/>
      </c>
      <c r="G112" s="43" t="str">
        <f t="shared" si="18"/>
        <v/>
      </c>
      <c r="H112" s="43" t="str">
        <f t="shared" si="19"/>
        <v>X</v>
      </c>
      <c r="I112" s="43" t="str">
        <f t="shared" si="20"/>
        <v/>
      </c>
      <c r="J112" s="321" t="s">
        <v>435</v>
      </c>
    </row>
    <row r="113" spans="1:10" s="5" customFormat="1" ht="31.5" customHeight="1" x14ac:dyDescent="0.25">
      <c r="A113" s="33">
        <v>106</v>
      </c>
      <c r="B113" s="297" t="s">
        <v>820</v>
      </c>
      <c r="C113" s="167" t="s">
        <v>437</v>
      </c>
      <c r="D113" s="41" t="str">
        <f>IFERROR((VLOOKUP($C113,'Mẫu 4A'!$D$10:$L$400,9,0)),0)</f>
        <v>Tốt</v>
      </c>
      <c r="E113" s="41" t="s">
        <v>680</v>
      </c>
      <c r="F113" s="267" t="str">
        <f t="shared" si="17"/>
        <v/>
      </c>
      <c r="G113" s="43" t="str">
        <f t="shared" si="18"/>
        <v>X</v>
      </c>
      <c r="H113" s="43" t="str">
        <f t="shared" si="19"/>
        <v/>
      </c>
      <c r="I113" s="43" t="str">
        <f t="shared" si="20"/>
        <v/>
      </c>
      <c r="J113" s="296"/>
    </row>
    <row r="114" spans="1:10" s="5" customFormat="1" ht="31.5" customHeight="1" x14ac:dyDescent="0.25">
      <c r="A114" s="33">
        <v>107</v>
      </c>
      <c r="B114" s="297" t="s">
        <v>821</v>
      </c>
      <c r="C114" s="167" t="s">
        <v>440</v>
      </c>
      <c r="D114" s="41" t="str">
        <f>IFERROR((VLOOKUP($C114,'Mẫu 4A'!$D$10:$L$400,9,0)),0)</f>
        <v>Tốt</v>
      </c>
      <c r="E114" s="41" t="s">
        <v>680</v>
      </c>
      <c r="F114" s="267" t="str">
        <f t="shared" si="17"/>
        <v/>
      </c>
      <c r="G114" s="43" t="str">
        <f t="shared" si="18"/>
        <v>X</v>
      </c>
      <c r="H114" s="43" t="str">
        <f t="shared" si="19"/>
        <v/>
      </c>
      <c r="I114" s="43" t="str">
        <f t="shared" si="20"/>
        <v/>
      </c>
      <c r="J114" s="321" t="s">
        <v>435</v>
      </c>
    </row>
    <row r="115" spans="1:10" s="5" customFormat="1" ht="33.950000000000003" customHeight="1" x14ac:dyDescent="0.25">
      <c r="A115" s="33">
        <v>108</v>
      </c>
      <c r="B115" s="297" t="s">
        <v>822</v>
      </c>
      <c r="C115" s="167" t="s">
        <v>443</v>
      </c>
      <c r="D115" s="41" t="str">
        <f>IFERROR((VLOOKUP($C115,'Mẫu 4A'!$D$10:$L$400,9,0)),0)</f>
        <v>Tốt</v>
      </c>
      <c r="E115" s="41" t="s">
        <v>680</v>
      </c>
      <c r="F115" s="267" t="str">
        <f t="shared" si="17"/>
        <v/>
      </c>
      <c r="G115" s="43" t="str">
        <f t="shared" si="18"/>
        <v>X</v>
      </c>
      <c r="H115" s="43" t="str">
        <f t="shared" si="19"/>
        <v/>
      </c>
      <c r="I115" s="43" t="str">
        <f t="shared" si="20"/>
        <v/>
      </c>
      <c r="J115" s="296"/>
    </row>
    <row r="116" spans="1:10" s="5" customFormat="1" ht="18.75" customHeight="1" x14ac:dyDescent="0.25">
      <c r="A116" s="33">
        <v>109</v>
      </c>
      <c r="B116" s="297" t="s">
        <v>823</v>
      </c>
      <c r="C116" s="167" t="s">
        <v>445</v>
      </c>
      <c r="D116" s="41" t="str">
        <f>IFERROR((VLOOKUP($C116,'Mẫu 4A'!$D$10:$L$400,9,0)),0)</f>
        <v>Tốt</v>
      </c>
      <c r="E116" s="41" t="s">
        <v>680</v>
      </c>
      <c r="F116" s="267" t="str">
        <f t="shared" si="17"/>
        <v/>
      </c>
      <c r="G116" s="43" t="str">
        <f t="shared" si="18"/>
        <v>X</v>
      </c>
      <c r="H116" s="43" t="str">
        <f t="shared" si="19"/>
        <v/>
      </c>
      <c r="I116" s="43" t="str">
        <f t="shared" si="20"/>
        <v/>
      </c>
      <c r="J116" s="296"/>
    </row>
    <row r="117" spans="1:10" s="5" customFormat="1" ht="18.75" customHeight="1" x14ac:dyDescent="0.25">
      <c r="A117" s="33">
        <v>110</v>
      </c>
      <c r="B117" s="297" t="s">
        <v>824</v>
      </c>
      <c r="C117" s="167" t="s">
        <v>448</v>
      </c>
      <c r="D117" s="41" t="str">
        <f>IFERROR((VLOOKUP($C117,'Mẫu 4A'!$D$10:$L$400,9,0)),0)</f>
        <v>Tốt</v>
      </c>
      <c r="E117" s="41" t="s">
        <v>680</v>
      </c>
      <c r="F117" s="267" t="str">
        <f t="shared" si="17"/>
        <v/>
      </c>
      <c r="G117" s="43" t="str">
        <f t="shared" si="18"/>
        <v>X</v>
      </c>
      <c r="H117" s="43" t="str">
        <f t="shared" si="19"/>
        <v/>
      </c>
      <c r="I117" s="43" t="str">
        <f t="shared" si="20"/>
        <v/>
      </c>
      <c r="J117" s="296"/>
    </row>
    <row r="118" spans="1:10" s="5" customFormat="1" ht="18.75" x14ac:dyDescent="0.25">
      <c r="A118" s="33">
        <v>111</v>
      </c>
      <c r="B118" s="297" t="s">
        <v>825</v>
      </c>
      <c r="C118" s="167" t="s">
        <v>451</v>
      </c>
      <c r="D118" s="41" t="str">
        <f>IFERROR((VLOOKUP($C118,'Mẫu 4A'!$D$10:$L$400,9,0)),0)</f>
        <v>Tốt</v>
      </c>
      <c r="E118" s="41" t="s">
        <v>680</v>
      </c>
      <c r="F118" s="267" t="str">
        <f t="shared" si="17"/>
        <v/>
      </c>
      <c r="G118" s="43" t="str">
        <f t="shared" si="18"/>
        <v>X</v>
      </c>
      <c r="H118" s="43" t="str">
        <f t="shared" si="19"/>
        <v/>
      </c>
      <c r="I118" s="43" t="str">
        <f t="shared" si="20"/>
        <v/>
      </c>
      <c r="J118" s="296"/>
    </row>
    <row r="119" spans="1:10" s="5" customFormat="1" ht="28.5" customHeight="1" x14ac:dyDescent="0.25">
      <c r="A119" s="33">
        <v>112</v>
      </c>
      <c r="B119" s="297" t="s">
        <v>826</v>
      </c>
      <c r="C119" s="77" t="s">
        <v>454</v>
      </c>
      <c r="D119" s="41" t="str">
        <f>IFERROR((VLOOKUP($C119,'Mẫu 4A'!$D$10:$L$400,9,0)),0)</f>
        <v>Tốt</v>
      </c>
      <c r="E119" s="41" t="s">
        <v>680</v>
      </c>
      <c r="F119" s="267" t="str">
        <f t="shared" si="17"/>
        <v/>
      </c>
      <c r="G119" s="43" t="str">
        <f t="shared" si="18"/>
        <v>X</v>
      </c>
      <c r="H119" s="43" t="str">
        <f t="shared" si="19"/>
        <v/>
      </c>
      <c r="I119" s="43" t="str">
        <f t="shared" si="20"/>
        <v/>
      </c>
      <c r="J119" s="296"/>
    </row>
    <row r="120" spans="1:10" s="5" customFormat="1" ht="26.25" customHeight="1" x14ac:dyDescent="0.25">
      <c r="A120" s="33">
        <v>113</v>
      </c>
      <c r="B120" s="297" t="s">
        <v>827</v>
      </c>
      <c r="C120" s="299">
        <v>11100096279</v>
      </c>
      <c r="D120" s="41" t="str">
        <f>IFERROR((VLOOKUP($C120,'Mẫu 4A'!$D$10:$L$400,9,0)),0)</f>
        <v>Xuất sắc</v>
      </c>
      <c r="E120" s="41" t="s">
        <v>694</v>
      </c>
      <c r="F120" s="267" t="str">
        <f t="shared" si="17"/>
        <v>X</v>
      </c>
      <c r="G120" s="43" t="str">
        <f t="shared" si="18"/>
        <v/>
      </c>
      <c r="H120" s="43" t="str">
        <f t="shared" si="19"/>
        <v/>
      </c>
      <c r="I120" s="43" t="str">
        <f t="shared" si="20"/>
        <v/>
      </c>
      <c r="J120" s="296"/>
    </row>
    <row r="121" spans="1:10" s="5" customFormat="1" ht="27.75" customHeight="1" x14ac:dyDescent="0.25">
      <c r="A121" s="33">
        <v>114</v>
      </c>
      <c r="B121" s="297" t="s">
        <v>828</v>
      </c>
      <c r="C121" s="299">
        <v>11100110132</v>
      </c>
      <c r="D121" s="41" t="str">
        <f>IFERROR((VLOOKUP($C121,'Mẫu 4A'!$D$10:$L$400,9,0)),0)</f>
        <v>Tốt</v>
      </c>
      <c r="E121" s="41" t="s">
        <v>680</v>
      </c>
      <c r="F121" s="267" t="str">
        <f t="shared" si="17"/>
        <v/>
      </c>
      <c r="G121" s="43" t="str">
        <f t="shared" si="18"/>
        <v>X</v>
      </c>
      <c r="H121" s="43" t="str">
        <f t="shared" si="19"/>
        <v/>
      </c>
      <c r="I121" s="43" t="str">
        <f t="shared" si="20"/>
        <v/>
      </c>
      <c r="J121" s="296"/>
    </row>
    <row r="122" spans="1:10" s="5" customFormat="1" ht="34.5" customHeight="1" x14ac:dyDescent="0.25">
      <c r="A122" s="33">
        <v>115</v>
      </c>
      <c r="B122" s="297" t="s">
        <v>829</v>
      </c>
      <c r="C122" s="299">
        <v>11100082586</v>
      </c>
      <c r="D122" s="41" t="str">
        <f>IFERROR((VLOOKUP($C122,'Mẫu 4A'!$D$10:$L$400,9,0)),0)</f>
        <v>Xuất sắc</v>
      </c>
      <c r="E122" s="41" t="s">
        <v>680</v>
      </c>
      <c r="F122" s="267" t="str">
        <f t="shared" si="17"/>
        <v>X</v>
      </c>
      <c r="G122" s="43" t="str">
        <f t="shared" si="18"/>
        <v/>
      </c>
      <c r="H122" s="43" t="str">
        <f t="shared" si="19"/>
        <v/>
      </c>
      <c r="I122" s="43" t="str">
        <f t="shared" si="20"/>
        <v/>
      </c>
      <c r="J122" s="296"/>
    </row>
    <row r="123" spans="1:10" s="5" customFormat="1" ht="26.25" customHeight="1" x14ac:dyDescent="0.25">
      <c r="A123" s="33">
        <v>116</v>
      </c>
      <c r="B123" s="297" t="s">
        <v>830</v>
      </c>
      <c r="C123" s="299">
        <v>60300000132</v>
      </c>
      <c r="D123" s="41" t="str">
        <f>IFERROR((VLOOKUP($C123,'Mẫu 4A'!$D$10:$L$400,9,0)),0)</f>
        <v>Xuất sắc</v>
      </c>
      <c r="E123" s="41" t="s">
        <v>680</v>
      </c>
      <c r="F123" s="267" t="str">
        <f t="shared" si="17"/>
        <v>X</v>
      </c>
      <c r="G123" s="43" t="str">
        <f t="shared" si="18"/>
        <v/>
      </c>
      <c r="H123" s="43" t="str">
        <f t="shared" si="19"/>
        <v/>
      </c>
      <c r="I123" s="43" t="str">
        <f t="shared" si="20"/>
        <v/>
      </c>
      <c r="J123" s="296"/>
    </row>
    <row r="124" spans="1:10" s="5" customFormat="1" ht="26.25" customHeight="1" x14ac:dyDescent="0.25">
      <c r="A124" s="33">
        <v>117</v>
      </c>
      <c r="B124" s="297" t="s">
        <v>831</v>
      </c>
      <c r="C124" s="299">
        <v>11100071858</v>
      </c>
      <c r="D124" s="41" t="str">
        <f>IFERROR((VLOOKUP($C124,'Mẫu 4A'!$D$10:$L$400,9,0)),0)</f>
        <v>Tốt</v>
      </c>
      <c r="E124" s="41" t="s">
        <v>680</v>
      </c>
      <c r="F124" s="267" t="str">
        <f t="shared" si="17"/>
        <v/>
      </c>
      <c r="G124" s="43" t="str">
        <f t="shared" si="18"/>
        <v>X</v>
      </c>
      <c r="H124" s="43" t="str">
        <f t="shared" si="19"/>
        <v/>
      </c>
      <c r="I124" s="43" t="str">
        <f t="shared" si="20"/>
        <v/>
      </c>
      <c r="J124" s="296"/>
    </row>
    <row r="125" spans="1:10" s="5" customFormat="1" ht="36.75" customHeight="1" x14ac:dyDescent="0.25">
      <c r="A125" s="33">
        <v>118</v>
      </c>
      <c r="B125" s="297" t="s">
        <v>832</v>
      </c>
      <c r="C125" s="299">
        <v>11100109963</v>
      </c>
      <c r="D125" s="41" t="str">
        <f>IFERROR((VLOOKUP($C125,'Mẫu 4A'!$D$10:$L$400,9,0)),0)</f>
        <v>Tốt</v>
      </c>
      <c r="E125" s="41" t="s">
        <v>680</v>
      </c>
      <c r="F125" s="267" t="str">
        <f t="shared" si="17"/>
        <v/>
      </c>
      <c r="G125" s="43" t="str">
        <f t="shared" si="18"/>
        <v>X</v>
      </c>
      <c r="H125" s="43" t="str">
        <f t="shared" si="19"/>
        <v/>
      </c>
      <c r="I125" s="43" t="str">
        <f t="shared" si="20"/>
        <v/>
      </c>
      <c r="J125" s="321" t="s">
        <v>435</v>
      </c>
    </row>
    <row r="126" spans="1:10" s="5" customFormat="1" ht="36" customHeight="1" x14ac:dyDescent="0.25">
      <c r="A126" s="33">
        <v>119</v>
      </c>
      <c r="B126" s="297" t="s">
        <v>833</v>
      </c>
      <c r="C126" s="299">
        <v>31100001615</v>
      </c>
      <c r="D126" s="41" t="str">
        <f>IFERROR((VLOOKUP($C126,'Mẫu 4A'!$D$10:$L$400,9,0)),0)</f>
        <v>Tốt</v>
      </c>
      <c r="E126" s="41" t="s">
        <v>680</v>
      </c>
      <c r="F126" s="267" t="str">
        <f t="shared" si="17"/>
        <v/>
      </c>
      <c r="G126" s="43" t="str">
        <f t="shared" si="18"/>
        <v>X</v>
      </c>
      <c r="H126" s="43" t="str">
        <f t="shared" si="19"/>
        <v/>
      </c>
      <c r="I126" s="43" t="str">
        <f t="shared" si="20"/>
        <v/>
      </c>
      <c r="J126" s="296"/>
    </row>
    <row r="127" spans="1:10" s="5" customFormat="1" ht="30.75" customHeight="1" x14ac:dyDescent="0.25">
      <c r="A127" s="33">
        <v>120</v>
      </c>
      <c r="B127" s="297" t="s">
        <v>834</v>
      </c>
      <c r="C127" s="299">
        <v>11100109912</v>
      </c>
      <c r="D127" s="41" t="str">
        <f>IFERROR((VLOOKUP($C127,'Mẫu 4A'!$D$10:$L$400,9,0)),0)</f>
        <v>Tốt</v>
      </c>
      <c r="E127" s="41" t="s">
        <v>680</v>
      </c>
      <c r="F127" s="267" t="str">
        <f t="shared" si="17"/>
        <v/>
      </c>
      <c r="G127" s="43" t="str">
        <f t="shared" si="18"/>
        <v>X</v>
      </c>
      <c r="H127" s="43" t="str">
        <f t="shared" si="19"/>
        <v/>
      </c>
      <c r="I127" s="43" t="str">
        <f t="shared" si="20"/>
        <v/>
      </c>
      <c r="J127" s="296"/>
    </row>
    <row r="128" spans="1:10" s="5" customFormat="1" ht="34.5" customHeight="1" x14ac:dyDescent="0.25">
      <c r="A128" s="33">
        <v>121</v>
      </c>
      <c r="B128" s="297" t="s">
        <v>835</v>
      </c>
      <c r="C128" s="299">
        <v>11100000795</v>
      </c>
      <c r="D128" s="41" t="str">
        <f>IFERROR((VLOOKUP($C128,'Mẫu 4A'!$D$10:$L$400,9,0)),0)</f>
        <v>Xuất sắc</v>
      </c>
      <c r="E128" s="41" t="s">
        <v>680</v>
      </c>
      <c r="F128" s="267" t="str">
        <f t="shared" si="17"/>
        <v>X</v>
      </c>
      <c r="G128" s="43" t="str">
        <f t="shared" si="18"/>
        <v/>
      </c>
      <c r="H128" s="43" t="str">
        <f t="shared" si="19"/>
        <v/>
      </c>
      <c r="I128" s="43" t="str">
        <f t="shared" si="20"/>
        <v/>
      </c>
      <c r="J128" s="296"/>
    </row>
    <row r="129" spans="1:10" s="5" customFormat="1" ht="33" customHeight="1" x14ac:dyDescent="0.25">
      <c r="A129" s="33">
        <v>122</v>
      </c>
      <c r="B129" s="297" t="s">
        <v>836</v>
      </c>
      <c r="C129" s="299">
        <v>11100116900</v>
      </c>
      <c r="D129" s="41" t="str">
        <f>IFERROR((VLOOKUP($C129,'Mẫu 4A'!$D$10:$L$400,9,0)),0)</f>
        <v>Tốt</v>
      </c>
      <c r="E129" s="41" t="s">
        <v>680</v>
      </c>
      <c r="F129" s="267" t="str">
        <f t="shared" si="17"/>
        <v/>
      </c>
      <c r="G129" s="43" t="str">
        <f t="shared" si="18"/>
        <v>X</v>
      </c>
      <c r="H129" s="43" t="str">
        <f t="shared" si="19"/>
        <v/>
      </c>
      <c r="I129" s="43" t="str">
        <f t="shared" si="20"/>
        <v/>
      </c>
      <c r="J129" s="321" t="s">
        <v>435</v>
      </c>
    </row>
    <row r="130" spans="1:10" s="5" customFormat="1" ht="31.5" customHeight="1" x14ac:dyDescent="0.25">
      <c r="A130" s="33">
        <v>123</v>
      </c>
      <c r="B130" s="297" t="s">
        <v>837</v>
      </c>
      <c r="C130" s="185">
        <v>20500006345</v>
      </c>
      <c r="D130" s="41" t="str">
        <f>IFERROR((VLOOKUP($C130,'Mẫu 4A'!$D$10:$L$400,9,0)),0)</f>
        <v>Tốt</v>
      </c>
      <c r="E130" s="41" t="s">
        <v>680</v>
      </c>
      <c r="F130" s="267" t="str">
        <f t="shared" si="17"/>
        <v/>
      </c>
      <c r="G130" s="43" t="str">
        <f t="shared" si="18"/>
        <v>X</v>
      </c>
      <c r="H130" s="43" t="str">
        <f t="shared" si="19"/>
        <v/>
      </c>
      <c r="I130" s="43" t="str">
        <f t="shared" si="20"/>
        <v/>
      </c>
      <c r="J130" s="296"/>
    </row>
    <row r="131" spans="1:10" s="107" customFormat="1" ht="33" customHeight="1" x14ac:dyDescent="0.25">
      <c r="A131" s="33">
        <v>124</v>
      </c>
      <c r="B131" s="297" t="s">
        <v>838</v>
      </c>
      <c r="C131" s="185">
        <v>11100109686</v>
      </c>
      <c r="D131" s="41" t="str">
        <f>IFERROR((VLOOKUP($C131,'Mẫu 4A'!$D$10:$L$400,9,0)),0)</f>
        <v>Xuất sắc</v>
      </c>
      <c r="E131" s="41" t="s">
        <v>680</v>
      </c>
      <c r="F131" s="267" t="str">
        <f t="shared" si="17"/>
        <v>X</v>
      </c>
      <c r="G131" s="43" t="str">
        <f t="shared" si="18"/>
        <v/>
      </c>
      <c r="H131" s="43" t="str">
        <f t="shared" si="19"/>
        <v/>
      </c>
      <c r="I131" s="43" t="str">
        <f t="shared" si="20"/>
        <v/>
      </c>
      <c r="J131" s="296" t="s">
        <v>117</v>
      </c>
    </row>
    <row r="132" spans="1:10" s="107" customFormat="1" ht="23.45" customHeight="1" x14ac:dyDescent="0.25">
      <c r="A132" s="33">
        <v>125</v>
      </c>
      <c r="B132" s="297" t="s">
        <v>839</v>
      </c>
      <c r="C132" s="185">
        <v>11100096307</v>
      </c>
      <c r="D132" s="41" t="str">
        <f>IFERROR((VLOOKUP($C132,'Mẫu 4A'!$D$10:$L$400,9,0)),0)</f>
        <v>Tốt</v>
      </c>
      <c r="E132" s="41" t="s">
        <v>680</v>
      </c>
      <c r="F132" s="267" t="str">
        <f t="shared" si="17"/>
        <v/>
      </c>
      <c r="G132" s="43" t="str">
        <f t="shared" si="18"/>
        <v>X</v>
      </c>
      <c r="H132" s="43" t="str">
        <f t="shared" si="19"/>
        <v/>
      </c>
      <c r="I132" s="43" t="str">
        <f t="shared" si="20"/>
        <v/>
      </c>
      <c r="J132" s="296"/>
    </row>
    <row r="133" spans="1:10" s="5" customFormat="1" ht="31.5" customHeight="1" x14ac:dyDescent="0.25">
      <c r="A133" s="33">
        <v>126</v>
      </c>
      <c r="B133" s="297" t="s">
        <v>840</v>
      </c>
      <c r="C133" s="185">
        <v>11100000714</v>
      </c>
      <c r="D133" s="41" t="str">
        <f>IFERROR((VLOOKUP($C133,'Mẫu 4A'!$D$10:$L$400,9,0)),0)</f>
        <v>Xuất sắc</v>
      </c>
      <c r="E133" s="41" t="s">
        <v>680</v>
      </c>
      <c r="F133" s="267" t="str">
        <f t="shared" si="17"/>
        <v>X</v>
      </c>
      <c r="G133" s="43" t="str">
        <f t="shared" si="18"/>
        <v/>
      </c>
      <c r="H133" s="43" t="str">
        <f t="shared" si="19"/>
        <v/>
      </c>
      <c r="I133" s="43" t="str">
        <f t="shared" si="20"/>
        <v/>
      </c>
      <c r="J133" s="296"/>
    </row>
    <row r="134" spans="1:10" s="5" customFormat="1" ht="23.45" customHeight="1" x14ac:dyDescent="0.25">
      <c r="A134" s="33">
        <v>127</v>
      </c>
      <c r="B134" s="297" t="s">
        <v>841</v>
      </c>
      <c r="C134" s="185">
        <v>11100067051</v>
      </c>
      <c r="D134" s="41" t="str">
        <f>IFERROR((VLOOKUP($C134,'Mẫu 4A'!$D$10:$L$400,9,0)),0)</f>
        <v>Tốt</v>
      </c>
      <c r="E134" s="41" t="s">
        <v>680</v>
      </c>
      <c r="F134" s="267" t="str">
        <f t="shared" si="17"/>
        <v/>
      </c>
      <c r="G134" s="43" t="str">
        <f t="shared" si="18"/>
        <v>X</v>
      </c>
      <c r="H134" s="43" t="str">
        <f t="shared" si="19"/>
        <v/>
      </c>
      <c r="I134" s="43" t="str">
        <f t="shared" si="20"/>
        <v/>
      </c>
      <c r="J134" s="296"/>
    </row>
    <row r="135" spans="1:10" s="99" customFormat="1" ht="23.45" customHeight="1" x14ac:dyDescent="0.25">
      <c r="A135" s="33">
        <v>128</v>
      </c>
      <c r="B135" s="297" t="s">
        <v>842</v>
      </c>
      <c r="C135" s="185">
        <v>30800000127</v>
      </c>
      <c r="D135" s="41" t="str">
        <f>IFERROR((VLOOKUP($C135,'Mẫu 4A'!$D$10:$L$400,9,0)),0)</f>
        <v>Tốt</v>
      </c>
      <c r="E135" s="41" t="s">
        <v>680</v>
      </c>
      <c r="F135" s="267" t="str">
        <f t="shared" si="17"/>
        <v/>
      </c>
      <c r="G135" s="43" t="str">
        <f t="shared" si="18"/>
        <v>X</v>
      </c>
      <c r="H135" s="43" t="str">
        <f t="shared" si="19"/>
        <v/>
      </c>
      <c r="I135" s="43" t="str">
        <f t="shared" si="20"/>
        <v/>
      </c>
      <c r="J135" s="296"/>
    </row>
    <row r="136" spans="1:10" s="5" customFormat="1" ht="23.45" customHeight="1" x14ac:dyDescent="0.25">
      <c r="A136" s="33">
        <v>129</v>
      </c>
      <c r="B136" s="297" t="s">
        <v>843</v>
      </c>
      <c r="C136" s="53">
        <v>11100000802</v>
      </c>
      <c r="D136" s="41" t="str">
        <f>IFERROR((VLOOKUP($C136,'Mẫu 4A'!$D$10:$L$400,9,0)),0)</f>
        <v>Tốt</v>
      </c>
      <c r="E136" s="41" t="s">
        <v>695</v>
      </c>
      <c r="F136" s="267" t="str">
        <f t="shared" si="17"/>
        <v/>
      </c>
      <c r="G136" s="43" t="str">
        <f t="shared" si="18"/>
        <v>X</v>
      </c>
      <c r="H136" s="43" t="str">
        <f t="shared" si="19"/>
        <v/>
      </c>
      <c r="I136" s="43" t="str">
        <f t="shared" si="20"/>
        <v/>
      </c>
      <c r="J136" s="296"/>
    </row>
    <row r="137" spans="1:10" s="5" customFormat="1" ht="23.45" customHeight="1" x14ac:dyDescent="0.25">
      <c r="A137" s="33">
        <v>130</v>
      </c>
      <c r="B137" s="297" t="s">
        <v>844</v>
      </c>
      <c r="C137" s="53">
        <v>11100000727</v>
      </c>
      <c r="D137" s="41" t="str">
        <f>IFERROR((VLOOKUP($C137,'Mẫu 4A'!$D$10:$L$400,9,0)),0)</f>
        <v>Xuất sắc</v>
      </c>
      <c r="E137" s="41" t="s">
        <v>680</v>
      </c>
      <c r="F137" s="267" t="str">
        <f t="shared" si="17"/>
        <v>X</v>
      </c>
      <c r="G137" s="43" t="str">
        <f t="shared" si="18"/>
        <v/>
      </c>
      <c r="H137" s="43" t="str">
        <f t="shared" si="19"/>
        <v/>
      </c>
      <c r="I137" s="43" t="str">
        <f t="shared" si="20"/>
        <v/>
      </c>
      <c r="J137" s="296"/>
    </row>
    <row r="138" spans="1:10" s="5" customFormat="1" ht="23.45" customHeight="1" x14ac:dyDescent="0.25">
      <c r="A138" s="33">
        <v>131</v>
      </c>
      <c r="B138" s="297" t="s">
        <v>845</v>
      </c>
      <c r="C138" s="53">
        <v>21000001100</v>
      </c>
      <c r="D138" s="41" t="str">
        <f>IFERROR((VLOOKUP($C138,'Mẫu 4A'!$D$10:$L$400,9,0)),0)</f>
        <v>Xuất sắc</v>
      </c>
      <c r="E138" s="41" t="s">
        <v>680</v>
      </c>
      <c r="F138" s="267" t="str">
        <f t="shared" si="17"/>
        <v>X</v>
      </c>
      <c r="G138" s="43" t="str">
        <f t="shared" si="18"/>
        <v/>
      </c>
      <c r="H138" s="43" t="str">
        <f t="shared" si="19"/>
        <v/>
      </c>
      <c r="I138" s="43" t="str">
        <f t="shared" si="20"/>
        <v/>
      </c>
      <c r="J138" s="296"/>
    </row>
    <row r="139" spans="1:10" s="5" customFormat="1" ht="31.5" customHeight="1" x14ac:dyDescent="0.25">
      <c r="A139" s="33">
        <v>132</v>
      </c>
      <c r="B139" s="297" t="s">
        <v>846</v>
      </c>
      <c r="C139" s="53">
        <v>11100096289</v>
      </c>
      <c r="D139" s="41" t="str">
        <f>IFERROR((VLOOKUP($C139,'Mẫu 4A'!$D$10:$L$400,9,0)),0)</f>
        <v>Tốt</v>
      </c>
      <c r="E139" s="41" t="s">
        <v>680</v>
      </c>
      <c r="F139" s="267" t="str">
        <f t="shared" si="17"/>
        <v/>
      </c>
      <c r="G139" s="43" t="str">
        <f t="shared" si="18"/>
        <v>X</v>
      </c>
      <c r="H139" s="43" t="str">
        <f t="shared" si="19"/>
        <v/>
      </c>
      <c r="I139" s="43" t="str">
        <f t="shared" si="20"/>
        <v/>
      </c>
      <c r="J139" s="296"/>
    </row>
    <row r="140" spans="1:10" s="5" customFormat="1" ht="23.45" customHeight="1" x14ac:dyDescent="0.25">
      <c r="A140" s="33">
        <v>133</v>
      </c>
      <c r="B140" s="297" t="s">
        <v>847</v>
      </c>
      <c r="C140" s="53">
        <v>11100071847</v>
      </c>
      <c r="D140" s="41" t="str">
        <f>IFERROR((VLOOKUP($C140,'Mẫu 4A'!$D$10:$L$400,9,0)),0)</f>
        <v>Tốt</v>
      </c>
      <c r="E140" s="41" t="s">
        <v>680</v>
      </c>
      <c r="F140" s="267" t="str">
        <f t="shared" si="17"/>
        <v/>
      </c>
      <c r="G140" s="43" t="str">
        <f t="shared" si="18"/>
        <v>X</v>
      </c>
      <c r="H140" s="43" t="str">
        <f t="shared" si="19"/>
        <v/>
      </c>
      <c r="I140" s="43" t="str">
        <f t="shared" si="20"/>
        <v/>
      </c>
      <c r="J140" s="296"/>
    </row>
    <row r="141" spans="1:10" s="5" customFormat="1" ht="23.45" customHeight="1" x14ac:dyDescent="0.25">
      <c r="A141" s="33">
        <v>134</v>
      </c>
      <c r="B141" s="297" t="s">
        <v>848</v>
      </c>
      <c r="C141" s="53">
        <v>11100109469</v>
      </c>
      <c r="D141" s="41" t="str">
        <f>IFERROR((VLOOKUP($C141,'Mẫu 4A'!$D$10:$L$400,9,0)),0)</f>
        <v>Xuất sắc</v>
      </c>
      <c r="E141" s="41" t="s">
        <v>680</v>
      </c>
      <c r="F141" s="267" t="str">
        <f t="shared" si="17"/>
        <v>X</v>
      </c>
      <c r="G141" s="43" t="str">
        <f t="shared" si="18"/>
        <v/>
      </c>
      <c r="H141" s="43" t="str">
        <f t="shared" si="19"/>
        <v/>
      </c>
      <c r="I141" s="43" t="str">
        <f t="shared" si="20"/>
        <v/>
      </c>
      <c r="J141" s="296"/>
    </row>
    <row r="142" spans="1:10" s="5" customFormat="1" ht="30.75" customHeight="1" x14ac:dyDescent="0.25">
      <c r="A142" s="33">
        <v>135</v>
      </c>
      <c r="B142" s="297" t="s">
        <v>849</v>
      </c>
      <c r="C142" s="53">
        <v>81000000899</v>
      </c>
      <c r="D142" s="41" t="str">
        <f>IFERROR((VLOOKUP($C142,'Mẫu 4A'!$D$10:$L$400,9,0)),0)</f>
        <v>Xuất sắc</v>
      </c>
      <c r="E142" s="41" t="s">
        <v>680</v>
      </c>
      <c r="F142" s="267" t="str">
        <f t="shared" si="17"/>
        <v>X</v>
      </c>
      <c r="G142" s="43" t="str">
        <f t="shared" si="18"/>
        <v/>
      </c>
      <c r="H142" s="43" t="str">
        <f t="shared" si="19"/>
        <v/>
      </c>
      <c r="I142" s="43" t="str">
        <f t="shared" si="20"/>
        <v/>
      </c>
      <c r="J142" s="296"/>
    </row>
    <row r="143" spans="1:10" s="5" customFormat="1" ht="23.45" customHeight="1" x14ac:dyDescent="0.25">
      <c r="A143" s="33">
        <v>136</v>
      </c>
      <c r="B143" s="297" t="s">
        <v>850</v>
      </c>
      <c r="C143" s="53">
        <v>11100082750</v>
      </c>
      <c r="D143" s="41" t="str">
        <f>IFERROR((VLOOKUP($C143,'Mẫu 4A'!$D$10:$L$400,9,0)),0)</f>
        <v>Tốt</v>
      </c>
      <c r="E143" s="41" t="s">
        <v>680</v>
      </c>
      <c r="F143" s="267" t="str">
        <f t="shared" ref="F143:F174" si="21">IF($D143="Xuất sắc","X","")</f>
        <v/>
      </c>
      <c r="G143" s="43" t="str">
        <f t="shared" ref="G143:G174" si="22">IF($D143="Tốt","X","")</f>
        <v>X</v>
      </c>
      <c r="H143" s="43" t="str">
        <f t="shared" ref="H143:H174" si="23">IF($D143="Hoàn thành","X","")</f>
        <v/>
      </c>
      <c r="I143" s="43" t="str">
        <f t="shared" ref="I143:I174" si="24">IF($D143="Không hoàn thành","X","")</f>
        <v/>
      </c>
      <c r="J143" s="296"/>
    </row>
    <row r="144" spans="1:10" s="5" customFormat="1" ht="23.45" customHeight="1" x14ac:dyDescent="0.25">
      <c r="A144" s="33">
        <v>137</v>
      </c>
      <c r="B144" s="297" t="s">
        <v>851</v>
      </c>
      <c r="C144" s="53">
        <v>11100119656</v>
      </c>
      <c r="D144" s="41" t="str">
        <f>IFERROR((VLOOKUP($C144,'Mẫu 4A'!$D$10:$L$400,9,0)),0)</f>
        <v>Xuất sắc</v>
      </c>
      <c r="E144" s="41" t="s">
        <v>680</v>
      </c>
      <c r="F144" s="267" t="str">
        <f t="shared" si="21"/>
        <v>X</v>
      </c>
      <c r="G144" s="43" t="str">
        <f t="shared" si="22"/>
        <v/>
      </c>
      <c r="H144" s="43" t="str">
        <f t="shared" si="23"/>
        <v/>
      </c>
      <c r="I144" s="43" t="str">
        <f t="shared" si="24"/>
        <v/>
      </c>
      <c r="J144" s="296"/>
    </row>
    <row r="145" spans="1:10" s="5" customFormat="1" ht="23.45" customHeight="1" x14ac:dyDescent="0.25">
      <c r="A145" s="33">
        <v>138</v>
      </c>
      <c r="B145" s="297" t="s">
        <v>852</v>
      </c>
      <c r="C145" s="53">
        <v>11100096269</v>
      </c>
      <c r="D145" s="41" t="str">
        <f>IFERROR((VLOOKUP($C145,'Mẫu 4A'!$D$10:$L$400,9,0)),0)</f>
        <v>Tốt</v>
      </c>
      <c r="E145" s="41" t="s">
        <v>680</v>
      </c>
      <c r="F145" s="267" t="str">
        <f t="shared" si="21"/>
        <v/>
      </c>
      <c r="G145" s="43" t="str">
        <f t="shared" si="22"/>
        <v>X</v>
      </c>
      <c r="H145" s="43" t="str">
        <f t="shared" si="23"/>
        <v/>
      </c>
      <c r="I145" s="43" t="str">
        <f t="shared" si="24"/>
        <v/>
      </c>
      <c r="J145" s="296"/>
    </row>
    <row r="146" spans="1:10" s="5" customFormat="1" ht="28.5" customHeight="1" x14ac:dyDescent="0.25">
      <c r="A146" s="33">
        <v>139</v>
      </c>
      <c r="B146" s="297" t="s">
        <v>853</v>
      </c>
      <c r="C146" s="53">
        <v>11100096278</v>
      </c>
      <c r="D146" s="41" t="str">
        <f>IFERROR((VLOOKUP($C146,'Mẫu 4A'!$D$10:$L$400,9,0)),0)</f>
        <v>Tốt</v>
      </c>
      <c r="E146" s="41" t="s">
        <v>680</v>
      </c>
      <c r="F146" s="267" t="str">
        <f t="shared" si="21"/>
        <v/>
      </c>
      <c r="G146" s="43" t="str">
        <f t="shared" si="22"/>
        <v>X</v>
      </c>
      <c r="H146" s="43" t="str">
        <f t="shared" si="23"/>
        <v/>
      </c>
      <c r="I146" s="43" t="str">
        <f t="shared" si="24"/>
        <v/>
      </c>
      <c r="J146" s="296"/>
    </row>
    <row r="147" spans="1:10" s="5" customFormat="1" ht="33.950000000000003" customHeight="1" x14ac:dyDescent="0.25">
      <c r="A147" s="33">
        <v>140</v>
      </c>
      <c r="B147" s="297" t="s">
        <v>854</v>
      </c>
      <c r="C147" s="53">
        <v>81000000898</v>
      </c>
      <c r="D147" s="41" t="str">
        <f>IFERROR((VLOOKUP($C147,'Mẫu 4A'!$D$10:$L$400,9,0)),0)</f>
        <v>Tốt</v>
      </c>
      <c r="E147" s="41" t="s">
        <v>680</v>
      </c>
      <c r="F147" s="267" t="str">
        <f t="shared" si="21"/>
        <v/>
      </c>
      <c r="G147" s="43" t="str">
        <f t="shared" si="22"/>
        <v>X</v>
      </c>
      <c r="H147" s="43" t="str">
        <f t="shared" si="23"/>
        <v/>
      </c>
      <c r="I147" s="43" t="str">
        <f t="shared" si="24"/>
        <v/>
      </c>
      <c r="J147" s="321" t="s">
        <v>143</v>
      </c>
    </row>
    <row r="148" spans="1:10" s="5" customFormat="1" ht="23.45" customHeight="1" x14ac:dyDescent="0.25">
      <c r="A148" s="33">
        <v>141</v>
      </c>
      <c r="B148" s="297" t="s">
        <v>855</v>
      </c>
      <c r="C148" s="53">
        <v>11100096272</v>
      </c>
      <c r="D148" s="41" t="str">
        <f>IFERROR((VLOOKUP($C148,'Mẫu 4A'!$D$10:$L$400,9,0)),0)</f>
        <v>Tốt</v>
      </c>
      <c r="E148" s="41" t="s">
        <v>680</v>
      </c>
      <c r="F148" s="267" t="str">
        <f t="shared" si="21"/>
        <v/>
      </c>
      <c r="G148" s="43" t="str">
        <f t="shared" si="22"/>
        <v>X</v>
      </c>
      <c r="H148" s="43" t="str">
        <f t="shared" si="23"/>
        <v/>
      </c>
      <c r="I148" s="43" t="str">
        <f t="shared" si="24"/>
        <v/>
      </c>
      <c r="J148" s="296"/>
    </row>
    <row r="149" spans="1:10" s="5" customFormat="1" ht="23.45" customHeight="1" x14ac:dyDescent="0.25">
      <c r="A149" s="33">
        <v>142</v>
      </c>
      <c r="B149" s="297" t="s">
        <v>856</v>
      </c>
      <c r="C149" s="53">
        <v>11100096301</v>
      </c>
      <c r="D149" s="41" t="str">
        <f>IFERROR((VLOOKUP($C149,'Mẫu 4A'!$D$10:$L$400,9,0)),0)</f>
        <v>Xuất sắc</v>
      </c>
      <c r="E149" s="41" t="s">
        <v>680</v>
      </c>
      <c r="F149" s="267" t="str">
        <f t="shared" si="21"/>
        <v>X</v>
      </c>
      <c r="G149" s="43" t="str">
        <f t="shared" si="22"/>
        <v/>
      </c>
      <c r="H149" s="43" t="str">
        <f t="shared" si="23"/>
        <v/>
      </c>
      <c r="I149" s="43" t="str">
        <f t="shared" si="24"/>
        <v/>
      </c>
      <c r="J149" s="296"/>
    </row>
    <row r="150" spans="1:10" s="5" customFormat="1" ht="23.45" customHeight="1" x14ac:dyDescent="0.25">
      <c r="A150" s="33">
        <v>143</v>
      </c>
      <c r="B150" s="297" t="s">
        <v>857</v>
      </c>
      <c r="C150" s="53">
        <v>11100097762</v>
      </c>
      <c r="D150" s="41" t="str">
        <f>IFERROR((VLOOKUP($C150,'Mẫu 4A'!$D$10:$L$400,9,0)),0)</f>
        <v>Tốt</v>
      </c>
      <c r="E150" s="41" t="s">
        <v>680</v>
      </c>
      <c r="F150" s="267" t="str">
        <f t="shared" si="21"/>
        <v/>
      </c>
      <c r="G150" s="43" t="str">
        <f t="shared" si="22"/>
        <v>X</v>
      </c>
      <c r="H150" s="43" t="str">
        <f t="shared" si="23"/>
        <v/>
      </c>
      <c r="I150" s="43" t="str">
        <f t="shared" si="24"/>
        <v/>
      </c>
      <c r="J150" s="296"/>
    </row>
    <row r="151" spans="1:10" s="5" customFormat="1" ht="23.45" customHeight="1" x14ac:dyDescent="0.25">
      <c r="A151" s="33">
        <v>144</v>
      </c>
      <c r="B151" s="297" t="s">
        <v>858</v>
      </c>
      <c r="C151" s="53">
        <v>11100082723</v>
      </c>
      <c r="D151" s="41" t="str">
        <f>IFERROR((VLOOKUP($C151,'Mẫu 4A'!$D$10:$L$400,9,0)),0)</f>
        <v>Xuất sắc</v>
      </c>
      <c r="E151" s="41" t="s">
        <v>680</v>
      </c>
      <c r="F151" s="267" t="str">
        <f t="shared" si="21"/>
        <v>X</v>
      </c>
      <c r="G151" s="43" t="str">
        <f t="shared" si="22"/>
        <v/>
      </c>
      <c r="H151" s="43" t="str">
        <f t="shared" si="23"/>
        <v/>
      </c>
      <c r="I151" s="43" t="str">
        <f t="shared" si="24"/>
        <v/>
      </c>
      <c r="J151" s="296"/>
    </row>
    <row r="152" spans="1:10" s="5" customFormat="1" ht="23.45" customHeight="1" x14ac:dyDescent="0.25">
      <c r="A152" s="33">
        <v>145</v>
      </c>
      <c r="B152" s="297" t="s">
        <v>859</v>
      </c>
      <c r="C152" s="53">
        <v>11100067215</v>
      </c>
      <c r="D152" s="41" t="str">
        <f>IFERROR((VLOOKUP($C152,'Mẫu 4A'!$D$10:$L$400,9,0)),0)</f>
        <v>Tốt</v>
      </c>
      <c r="E152" s="41" t="s">
        <v>680</v>
      </c>
      <c r="F152" s="267" t="str">
        <f t="shared" si="21"/>
        <v/>
      </c>
      <c r="G152" s="43" t="str">
        <f t="shared" si="22"/>
        <v>X</v>
      </c>
      <c r="H152" s="43" t="str">
        <f t="shared" si="23"/>
        <v/>
      </c>
      <c r="I152" s="43" t="str">
        <f t="shared" si="24"/>
        <v/>
      </c>
      <c r="J152" s="296"/>
    </row>
    <row r="153" spans="1:10" s="5" customFormat="1" ht="23.45" customHeight="1" x14ac:dyDescent="0.25">
      <c r="A153" s="33">
        <v>146</v>
      </c>
      <c r="B153" s="297" t="s">
        <v>860</v>
      </c>
      <c r="C153" s="53">
        <v>11100096304</v>
      </c>
      <c r="D153" s="41" t="str">
        <f>IFERROR((VLOOKUP($C153,'Mẫu 4A'!$D$10:$L$400,9,0)),0)</f>
        <v>Tốt</v>
      </c>
      <c r="E153" s="41" t="s">
        <v>680</v>
      </c>
      <c r="F153" s="267" t="str">
        <f t="shared" si="21"/>
        <v/>
      </c>
      <c r="G153" s="43" t="str">
        <f t="shared" si="22"/>
        <v>X</v>
      </c>
      <c r="H153" s="43" t="str">
        <f t="shared" si="23"/>
        <v/>
      </c>
      <c r="I153" s="43" t="str">
        <f t="shared" si="24"/>
        <v/>
      </c>
      <c r="J153" s="296"/>
    </row>
    <row r="154" spans="1:10" s="5" customFormat="1" ht="23.45" customHeight="1" x14ac:dyDescent="0.25">
      <c r="A154" s="33">
        <v>147</v>
      </c>
      <c r="B154" s="297" t="s">
        <v>861</v>
      </c>
      <c r="C154" s="53">
        <v>11100097753</v>
      </c>
      <c r="D154" s="41" t="str">
        <f>IFERROR((VLOOKUP($C154,'Mẫu 4A'!$D$10:$L$400,9,0)),0)</f>
        <v>Tốt</v>
      </c>
      <c r="E154" s="41" t="s">
        <v>680</v>
      </c>
      <c r="F154" s="267" t="str">
        <f t="shared" si="21"/>
        <v/>
      </c>
      <c r="G154" s="43" t="str">
        <f t="shared" si="22"/>
        <v>X</v>
      </c>
      <c r="H154" s="43" t="str">
        <f t="shared" si="23"/>
        <v/>
      </c>
      <c r="I154" s="43" t="str">
        <f t="shared" si="24"/>
        <v/>
      </c>
      <c r="J154" s="296"/>
    </row>
    <row r="155" spans="1:10" s="5" customFormat="1" ht="23.45" customHeight="1" x14ac:dyDescent="0.25">
      <c r="A155" s="33">
        <v>148</v>
      </c>
      <c r="B155" s="297" t="s">
        <v>804</v>
      </c>
      <c r="C155" s="53">
        <v>11100067217</v>
      </c>
      <c r="D155" s="41" t="str">
        <f>IFERROR((VLOOKUP($C155,'Mẫu 4A'!$D$10:$L$400,9,0)),0)</f>
        <v>Tốt</v>
      </c>
      <c r="E155" s="41" t="s">
        <v>680</v>
      </c>
      <c r="F155" s="267" t="str">
        <f t="shared" si="21"/>
        <v/>
      </c>
      <c r="G155" s="43" t="str">
        <f t="shared" si="22"/>
        <v>X</v>
      </c>
      <c r="H155" s="43" t="str">
        <f t="shared" si="23"/>
        <v/>
      </c>
      <c r="I155" s="43" t="str">
        <f t="shared" si="24"/>
        <v/>
      </c>
      <c r="J155" s="296"/>
    </row>
    <row r="156" spans="1:10" s="5" customFormat="1" ht="31.5" customHeight="1" x14ac:dyDescent="0.25">
      <c r="A156" s="33">
        <v>149</v>
      </c>
      <c r="B156" s="297" t="s">
        <v>862</v>
      </c>
      <c r="C156" s="53">
        <v>11100067218</v>
      </c>
      <c r="D156" s="41" t="str">
        <f>IFERROR((VLOOKUP($C156,'Mẫu 4A'!$D$10:$L$400,9,0)),0)</f>
        <v>Tốt</v>
      </c>
      <c r="E156" s="41" t="s">
        <v>680</v>
      </c>
      <c r="F156" s="267" t="str">
        <f t="shared" si="21"/>
        <v/>
      </c>
      <c r="G156" s="43" t="str">
        <f t="shared" si="22"/>
        <v>X</v>
      </c>
      <c r="H156" s="43" t="str">
        <f t="shared" si="23"/>
        <v/>
      </c>
      <c r="I156" s="43" t="str">
        <f t="shared" si="24"/>
        <v/>
      </c>
      <c r="J156" s="296" t="s">
        <v>1043</v>
      </c>
    </row>
    <row r="157" spans="1:10" s="5" customFormat="1" ht="23.45" customHeight="1" x14ac:dyDescent="0.25">
      <c r="A157" s="33">
        <v>150</v>
      </c>
      <c r="B157" s="297" t="s">
        <v>863</v>
      </c>
      <c r="C157" s="53">
        <v>11100115723</v>
      </c>
      <c r="D157" s="41" t="str">
        <f>IFERROR((VLOOKUP($C157,'Mẫu 4A'!$D$10:$L$400,9,0)),0)</f>
        <v>Tốt</v>
      </c>
      <c r="E157" s="41" t="s">
        <v>680</v>
      </c>
      <c r="F157" s="267" t="str">
        <f t="shared" si="21"/>
        <v/>
      </c>
      <c r="G157" s="43" t="str">
        <f t="shared" si="22"/>
        <v>X</v>
      </c>
      <c r="H157" s="43" t="str">
        <f t="shared" si="23"/>
        <v/>
      </c>
      <c r="I157" s="43" t="str">
        <f t="shared" si="24"/>
        <v/>
      </c>
      <c r="J157" s="296"/>
    </row>
    <row r="158" spans="1:10" s="5" customFormat="1" ht="23.45" customHeight="1" x14ac:dyDescent="0.25">
      <c r="A158" s="33">
        <v>151</v>
      </c>
      <c r="B158" s="297" t="s">
        <v>864</v>
      </c>
      <c r="C158" s="53">
        <v>60200000602</v>
      </c>
      <c r="D158" s="41" t="str">
        <f>IFERROR((VLOOKUP($C158,'Mẫu 4A'!$D$10:$L$400,9,0)),0)</f>
        <v>Tốt</v>
      </c>
      <c r="E158" s="41" t="s">
        <v>680</v>
      </c>
      <c r="F158" s="267" t="str">
        <f t="shared" si="21"/>
        <v/>
      </c>
      <c r="G158" s="43" t="str">
        <f t="shared" si="22"/>
        <v>X</v>
      </c>
      <c r="H158" s="43" t="str">
        <f t="shared" si="23"/>
        <v/>
      </c>
      <c r="I158" s="43" t="str">
        <f t="shared" si="24"/>
        <v/>
      </c>
      <c r="J158" s="296"/>
    </row>
    <row r="159" spans="1:10" s="5" customFormat="1" ht="33" customHeight="1" x14ac:dyDescent="0.25">
      <c r="A159" s="33">
        <v>152</v>
      </c>
      <c r="B159" s="297" t="s">
        <v>865</v>
      </c>
      <c r="C159" s="53">
        <v>21000001128</v>
      </c>
      <c r="D159" s="41" t="str">
        <f>IFERROR((VLOOKUP($C159,'Mẫu 4A'!$D$10:$L$400,9,0)),0)</f>
        <v>Xuất sắc</v>
      </c>
      <c r="E159" s="41" t="s">
        <v>680</v>
      </c>
      <c r="F159" s="267" t="str">
        <f t="shared" si="21"/>
        <v>X</v>
      </c>
      <c r="G159" s="43" t="str">
        <f t="shared" si="22"/>
        <v/>
      </c>
      <c r="H159" s="43" t="str">
        <f t="shared" si="23"/>
        <v/>
      </c>
      <c r="I159" s="43" t="str">
        <f t="shared" si="24"/>
        <v/>
      </c>
      <c r="J159" s="296" t="s">
        <v>506</v>
      </c>
    </row>
    <row r="160" spans="1:10" s="5" customFormat="1" ht="23.45" customHeight="1" x14ac:dyDescent="0.25">
      <c r="A160" s="33">
        <v>153</v>
      </c>
      <c r="B160" s="297" t="s">
        <v>866</v>
      </c>
      <c r="C160" s="53">
        <v>11100083259</v>
      </c>
      <c r="D160" s="41" t="str">
        <f>IFERROR((VLOOKUP($C160,'Mẫu 4A'!$D$10:$L$400,9,0)),0)</f>
        <v>Xuất sắc</v>
      </c>
      <c r="E160" s="41" t="s">
        <v>680</v>
      </c>
      <c r="F160" s="267" t="str">
        <f t="shared" si="21"/>
        <v>X</v>
      </c>
      <c r="G160" s="43" t="str">
        <f t="shared" si="22"/>
        <v/>
      </c>
      <c r="H160" s="43" t="str">
        <f t="shared" si="23"/>
        <v/>
      </c>
      <c r="I160" s="43" t="str">
        <f t="shared" si="24"/>
        <v/>
      </c>
      <c r="J160" s="296"/>
    </row>
    <row r="161" spans="1:10" s="5" customFormat="1" ht="36.75" customHeight="1" x14ac:dyDescent="0.25">
      <c r="A161" s="33">
        <v>154</v>
      </c>
      <c r="B161" s="297" t="s">
        <v>867</v>
      </c>
      <c r="C161" s="53">
        <v>11100096317</v>
      </c>
      <c r="D161" s="41" t="str">
        <f>IFERROR((VLOOKUP($C161,'Mẫu 4A'!$D$10:$L$400,9,0)),0)</f>
        <v>Tốt</v>
      </c>
      <c r="E161" s="41" t="s">
        <v>680</v>
      </c>
      <c r="F161" s="267" t="str">
        <f t="shared" si="21"/>
        <v/>
      </c>
      <c r="G161" s="43" t="str">
        <f t="shared" si="22"/>
        <v>X</v>
      </c>
      <c r="H161" s="43" t="str">
        <f t="shared" si="23"/>
        <v/>
      </c>
      <c r="I161" s="43" t="str">
        <f t="shared" si="24"/>
        <v/>
      </c>
      <c r="J161" s="321" t="s">
        <v>143</v>
      </c>
    </row>
    <row r="162" spans="1:10" s="55" customFormat="1" ht="32.25" customHeight="1" x14ac:dyDescent="0.25">
      <c r="A162" s="33">
        <v>155</v>
      </c>
      <c r="B162" s="297" t="s">
        <v>868</v>
      </c>
      <c r="C162" s="77">
        <v>11100000814</v>
      </c>
      <c r="D162" s="41" t="str">
        <f>IFERROR((VLOOKUP($C162,'Mẫu 4A'!$D$10:$L$400,9,0)),0)</f>
        <v>Xuất sắc</v>
      </c>
      <c r="E162" s="41" t="s">
        <v>696</v>
      </c>
      <c r="F162" s="267" t="str">
        <f t="shared" si="21"/>
        <v>X</v>
      </c>
      <c r="G162" s="43" t="str">
        <f t="shared" si="22"/>
        <v/>
      </c>
      <c r="H162" s="43" t="str">
        <f t="shared" si="23"/>
        <v/>
      </c>
      <c r="I162" s="43" t="str">
        <f t="shared" si="24"/>
        <v/>
      </c>
      <c r="J162" s="296" t="s">
        <v>117</v>
      </c>
    </row>
    <row r="163" spans="1:10" s="148" customFormat="1" ht="27.2" customHeight="1" x14ac:dyDescent="0.25">
      <c r="A163" s="33">
        <v>156</v>
      </c>
      <c r="B163" s="297" t="s">
        <v>869</v>
      </c>
      <c r="C163" s="53">
        <v>11100096323</v>
      </c>
      <c r="D163" s="41" t="str">
        <f>IFERROR((VLOOKUP($C163,'Mẫu 4A'!$D$10:$L$400,9,0)),0)</f>
        <v>Tốt</v>
      </c>
      <c r="E163" s="41" t="s">
        <v>680</v>
      </c>
      <c r="F163" s="267" t="str">
        <f t="shared" si="21"/>
        <v/>
      </c>
      <c r="G163" s="43" t="str">
        <f t="shared" si="22"/>
        <v>X</v>
      </c>
      <c r="H163" s="43" t="str">
        <f t="shared" si="23"/>
        <v/>
      </c>
      <c r="I163" s="43" t="str">
        <f t="shared" si="24"/>
        <v/>
      </c>
      <c r="J163" s="296"/>
    </row>
    <row r="164" spans="1:10" s="148" customFormat="1" ht="23.45" customHeight="1" x14ac:dyDescent="0.25">
      <c r="A164" s="33">
        <v>157</v>
      </c>
      <c r="B164" s="297" t="s">
        <v>870</v>
      </c>
      <c r="C164" s="53">
        <v>21000001731</v>
      </c>
      <c r="D164" s="41" t="str">
        <f>IFERROR((VLOOKUP($C164,'Mẫu 4A'!$D$10:$L$400,9,0)),0)</f>
        <v>Xuất sắc</v>
      </c>
      <c r="E164" s="41" t="s">
        <v>680</v>
      </c>
      <c r="F164" s="267" t="str">
        <f t="shared" si="21"/>
        <v>X</v>
      </c>
      <c r="G164" s="43" t="str">
        <f t="shared" si="22"/>
        <v/>
      </c>
      <c r="H164" s="43" t="str">
        <f t="shared" si="23"/>
        <v/>
      </c>
      <c r="I164" s="43" t="str">
        <f t="shared" si="24"/>
        <v/>
      </c>
      <c r="J164" s="296"/>
    </row>
    <row r="165" spans="1:10" s="148" customFormat="1" ht="23.45" customHeight="1" x14ac:dyDescent="0.25">
      <c r="A165" s="33">
        <v>158</v>
      </c>
      <c r="B165" s="297" t="s">
        <v>871</v>
      </c>
      <c r="C165" s="53">
        <v>11100000813</v>
      </c>
      <c r="D165" s="41" t="str">
        <f>IFERROR((VLOOKUP($C165,'Mẫu 4A'!$D$10:$L$400,9,0)),0)</f>
        <v>Tốt</v>
      </c>
      <c r="E165" s="41" t="s">
        <v>680</v>
      </c>
      <c r="F165" s="267" t="str">
        <f t="shared" si="21"/>
        <v/>
      </c>
      <c r="G165" s="43" t="str">
        <f t="shared" si="22"/>
        <v>X</v>
      </c>
      <c r="H165" s="43" t="str">
        <f t="shared" si="23"/>
        <v/>
      </c>
      <c r="I165" s="43" t="str">
        <f t="shared" si="24"/>
        <v/>
      </c>
      <c r="J165" s="296"/>
    </row>
    <row r="166" spans="1:10" s="148" customFormat="1" ht="33.950000000000003" customHeight="1" x14ac:dyDescent="0.25">
      <c r="A166" s="33">
        <v>159</v>
      </c>
      <c r="B166" s="297" t="s">
        <v>872</v>
      </c>
      <c r="C166" s="53">
        <v>11100119660</v>
      </c>
      <c r="D166" s="41" t="str">
        <f>IFERROR((VLOOKUP($C166,'Mẫu 4A'!$D$10:$L$400,9,0)),0)</f>
        <v>Tốt</v>
      </c>
      <c r="E166" s="41" t="s">
        <v>680</v>
      </c>
      <c r="F166" s="267" t="str">
        <f t="shared" si="21"/>
        <v/>
      </c>
      <c r="G166" s="43" t="str">
        <f t="shared" si="22"/>
        <v>X</v>
      </c>
      <c r="H166" s="43" t="str">
        <f t="shared" si="23"/>
        <v/>
      </c>
      <c r="I166" s="43" t="str">
        <f t="shared" si="24"/>
        <v/>
      </c>
      <c r="J166" s="296"/>
    </row>
    <row r="167" spans="1:10" s="148" customFormat="1" ht="23.45" customHeight="1" x14ac:dyDescent="0.25">
      <c r="A167" s="33">
        <v>160</v>
      </c>
      <c r="B167" s="297" t="s">
        <v>873</v>
      </c>
      <c r="C167" s="53">
        <v>11100000721</v>
      </c>
      <c r="D167" s="41" t="str">
        <f>IFERROR((VLOOKUP($C167,'Mẫu 4A'!$D$10:$L$400,9,0)),0)</f>
        <v>Tốt</v>
      </c>
      <c r="E167" s="41" t="s">
        <v>680</v>
      </c>
      <c r="F167" s="267" t="str">
        <f t="shared" si="21"/>
        <v/>
      </c>
      <c r="G167" s="43" t="str">
        <f t="shared" si="22"/>
        <v>X</v>
      </c>
      <c r="H167" s="43" t="str">
        <f t="shared" si="23"/>
        <v/>
      </c>
      <c r="I167" s="43" t="str">
        <f t="shared" si="24"/>
        <v/>
      </c>
      <c r="J167" s="296"/>
    </row>
    <row r="168" spans="1:10" s="148" customFormat="1" ht="30.75" customHeight="1" x14ac:dyDescent="0.25">
      <c r="A168" s="33">
        <v>161</v>
      </c>
      <c r="B168" s="297" t="s">
        <v>874</v>
      </c>
      <c r="C168" s="53">
        <v>11100000784</v>
      </c>
      <c r="D168" s="41" t="str">
        <f>IFERROR((VLOOKUP($C168,'Mẫu 4A'!$D$10:$L$400,9,0)),0)</f>
        <v>Tốt</v>
      </c>
      <c r="E168" s="41" t="s">
        <v>680</v>
      </c>
      <c r="F168" s="267" t="str">
        <f t="shared" si="21"/>
        <v/>
      </c>
      <c r="G168" s="43" t="str">
        <f t="shared" si="22"/>
        <v>X</v>
      </c>
      <c r="H168" s="43" t="str">
        <f t="shared" si="23"/>
        <v/>
      </c>
      <c r="I168" s="43" t="str">
        <f t="shared" si="24"/>
        <v/>
      </c>
      <c r="J168" s="296" t="s">
        <v>117</v>
      </c>
    </row>
    <row r="169" spans="1:10" s="148" customFormat="1" ht="23.45" customHeight="1" x14ac:dyDescent="0.25">
      <c r="A169" s="33">
        <v>162</v>
      </c>
      <c r="B169" s="297" t="s">
        <v>875</v>
      </c>
      <c r="C169" s="53">
        <v>11100000773</v>
      </c>
      <c r="D169" s="41" t="str">
        <f>IFERROR((VLOOKUP($C169,'Mẫu 4A'!$D$10:$L$400,9,0)),0)</f>
        <v>Tốt</v>
      </c>
      <c r="E169" s="41" t="s">
        <v>680</v>
      </c>
      <c r="F169" s="267" t="str">
        <f t="shared" si="21"/>
        <v/>
      </c>
      <c r="G169" s="43" t="str">
        <f t="shared" si="22"/>
        <v>X</v>
      </c>
      <c r="H169" s="43" t="str">
        <f t="shared" si="23"/>
        <v/>
      </c>
      <c r="I169" s="43" t="str">
        <f t="shared" si="24"/>
        <v/>
      </c>
      <c r="J169" s="296"/>
    </row>
    <row r="170" spans="1:10" s="148" customFormat="1" ht="23.45" customHeight="1" x14ac:dyDescent="0.25">
      <c r="A170" s="33">
        <v>163</v>
      </c>
      <c r="B170" s="297" t="s">
        <v>876</v>
      </c>
      <c r="C170" s="53">
        <v>11100000750</v>
      </c>
      <c r="D170" s="41" t="str">
        <f>IFERROR((VLOOKUP($C170,'Mẫu 4A'!$D$10:$L$400,9,0)),0)</f>
        <v>Tốt</v>
      </c>
      <c r="E170" s="41" t="s">
        <v>680</v>
      </c>
      <c r="F170" s="267" t="str">
        <f t="shared" si="21"/>
        <v/>
      </c>
      <c r="G170" s="43" t="str">
        <f t="shared" si="22"/>
        <v>X</v>
      </c>
      <c r="H170" s="43" t="str">
        <f t="shared" si="23"/>
        <v/>
      </c>
      <c r="I170" s="43" t="str">
        <f t="shared" si="24"/>
        <v/>
      </c>
      <c r="J170" s="296"/>
    </row>
    <row r="171" spans="1:10" s="148" customFormat="1" ht="18.75" x14ac:dyDescent="0.25">
      <c r="A171" s="33">
        <v>164</v>
      </c>
      <c r="B171" s="297" t="s">
        <v>877</v>
      </c>
      <c r="C171" s="53">
        <v>11100000755</v>
      </c>
      <c r="D171" s="41" t="str">
        <f>IFERROR((VLOOKUP($C171,'Mẫu 4A'!$D$10:$L$400,9,0)),0)</f>
        <v>Xuất sắc</v>
      </c>
      <c r="E171" s="41" t="s">
        <v>680</v>
      </c>
      <c r="F171" s="267" t="str">
        <f t="shared" si="21"/>
        <v>X</v>
      </c>
      <c r="G171" s="43" t="str">
        <f t="shared" si="22"/>
        <v/>
      </c>
      <c r="H171" s="43" t="str">
        <f t="shared" si="23"/>
        <v/>
      </c>
      <c r="I171" s="43" t="str">
        <f t="shared" si="24"/>
        <v/>
      </c>
      <c r="J171" s="296"/>
    </row>
    <row r="172" spans="1:10" s="148" customFormat="1" ht="23.45" customHeight="1" x14ac:dyDescent="0.25">
      <c r="A172" s="33">
        <v>165</v>
      </c>
      <c r="B172" s="297" t="s">
        <v>878</v>
      </c>
      <c r="C172" s="53">
        <v>11100000764</v>
      </c>
      <c r="D172" s="41" t="str">
        <f>IFERROR((VLOOKUP($C172,'Mẫu 4A'!$D$10:$L$400,9,0)),0)</f>
        <v>Xuất sắc</v>
      </c>
      <c r="E172" s="41" t="s">
        <v>680</v>
      </c>
      <c r="F172" s="267" t="str">
        <f t="shared" si="21"/>
        <v>X</v>
      </c>
      <c r="G172" s="43" t="str">
        <f t="shared" si="22"/>
        <v/>
      </c>
      <c r="H172" s="43" t="str">
        <f t="shared" si="23"/>
        <v/>
      </c>
      <c r="I172" s="43" t="str">
        <f t="shared" si="24"/>
        <v/>
      </c>
      <c r="J172" s="296"/>
    </row>
    <row r="173" spans="1:10" s="148" customFormat="1" ht="30" customHeight="1" x14ac:dyDescent="0.25">
      <c r="A173" s="33">
        <v>166</v>
      </c>
      <c r="B173" s="297" t="s">
        <v>879</v>
      </c>
      <c r="C173" s="53">
        <v>11100000770</v>
      </c>
      <c r="D173" s="41" t="str">
        <f>IFERROR((VLOOKUP($C173,'Mẫu 4A'!$D$10:$L$400,9,0)),0)</f>
        <v>Tốt</v>
      </c>
      <c r="E173" s="41" t="s">
        <v>680</v>
      </c>
      <c r="F173" s="267" t="str">
        <f t="shared" si="21"/>
        <v/>
      </c>
      <c r="G173" s="43" t="str">
        <f t="shared" si="22"/>
        <v>X</v>
      </c>
      <c r="H173" s="43" t="str">
        <f t="shared" si="23"/>
        <v/>
      </c>
      <c r="I173" s="43" t="str">
        <f t="shared" si="24"/>
        <v/>
      </c>
      <c r="J173" s="296"/>
    </row>
    <row r="174" spans="1:10" s="107" customFormat="1" ht="29.25" customHeight="1" x14ac:dyDescent="0.25">
      <c r="A174" s="33">
        <v>167</v>
      </c>
      <c r="B174" s="297" t="s">
        <v>880</v>
      </c>
      <c r="C174" s="53">
        <v>11100096314</v>
      </c>
      <c r="D174" s="41" t="str">
        <f>IFERROR((VLOOKUP($C174,'Mẫu 4A'!$D$10:$L$400,9,0)),0)</f>
        <v>Tốt</v>
      </c>
      <c r="E174" s="41" t="s">
        <v>680</v>
      </c>
      <c r="F174" s="267" t="str">
        <f t="shared" si="21"/>
        <v/>
      </c>
      <c r="G174" s="43" t="str">
        <f t="shared" si="22"/>
        <v>X</v>
      </c>
      <c r="H174" s="43" t="str">
        <f t="shared" si="23"/>
        <v/>
      </c>
      <c r="I174" s="43" t="str">
        <f t="shared" si="24"/>
        <v/>
      </c>
      <c r="J174" s="296"/>
    </row>
    <row r="175" spans="1:10" s="107" customFormat="1" ht="36" customHeight="1" x14ac:dyDescent="0.25">
      <c r="A175" s="33">
        <v>168</v>
      </c>
      <c r="B175" s="297" t="s">
        <v>881</v>
      </c>
      <c r="C175" s="53">
        <v>11100082588</v>
      </c>
      <c r="D175" s="41" t="str">
        <f>IFERROR((VLOOKUP($C175,'Mẫu 4A'!$D$10:$L$400,9,0)),0)</f>
        <v>Tốt</v>
      </c>
      <c r="E175" s="41" t="s">
        <v>680</v>
      </c>
      <c r="F175" s="267" t="str">
        <f t="shared" ref="F175:F203" si="25">IF($D175="Xuất sắc","X","")</f>
        <v/>
      </c>
      <c r="G175" s="43" t="str">
        <f t="shared" ref="G175:G203" si="26">IF($D175="Tốt","X","")</f>
        <v>X</v>
      </c>
      <c r="H175" s="43" t="str">
        <f t="shared" ref="H175:H203" si="27">IF($D175="Hoàn thành","X","")</f>
        <v/>
      </c>
      <c r="I175" s="43" t="str">
        <f t="shared" ref="I175:I203" si="28">IF($D175="Không hoàn thành","X","")</f>
        <v/>
      </c>
      <c r="J175" s="296"/>
    </row>
    <row r="176" spans="1:10" s="107" customFormat="1" ht="23.45" customHeight="1" x14ac:dyDescent="0.25">
      <c r="A176" s="33">
        <v>169</v>
      </c>
      <c r="B176" s="297" t="s">
        <v>882</v>
      </c>
      <c r="C176" s="53">
        <v>11100110135</v>
      </c>
      <c r="D176" s="41" t="str">
        <f>IFERROR((VLOOKUP($C176,'Mẫu 4A'!$D$10:$L$400,9,0)),0)</f>
        <v>Tốt</v>
      </c>
      <c r="E176" s="41" t="s">
        <v>680</v>
      </c>
      <c r="F176" s="267" t="str">
        <f t="shared" si="25"/>
        <v/>
      </c>
      <c r="G176" s="43" t="str">
        <f t="shared" si="26"/>
        <v>X</v>
      </c>
      <c r="H176" s="43" t="str">
        <f t="shared" si="27"/>
        <v/>
      </c>
      <c r="I176" s="43" t="str">
        <f t="shared" si="28"/>
        <v/>
      </c>
      <c r="J176" s="296"/>
    </row>
    <row r="177" spans="1:10" s="107" customFormat="1" ht="30.75" customHeight="1" x14ac:dyDescent="0.25">
      <c r="A177" s="33">
        <v>170</v>
      </c>
      <c r="B177" s="297" t="s">
        <v>883</v>
      </c>
      <c r="C177" s="53">
        <v>11100109985</v>
      </c>
      <c r="D177" s="41" t="str">
        <f>IFERROR((VLOOKUP($C177,'Mẫu 4A'!$D$10:$L$400,9,0)),0)</f>
        <v>Tốt</v>
      </c>
      <c r="E177" s="41" t="s">
        <v>680</v>
      </c>
      <c r="F177" s="267" t="str">
        <f t="shared" si="25"/>
        <v/>
      </c>
      <c r="G177" s="43" t="str">
        <f t="shared" si="26"/>
        <v>X</v>
      </c>
      <c r="H177" s="43" t="str">
        <f t="shared" si="27"/>
        <v/>
      </c>
      <c r="I177" s="43" t="str">
        <f t="shared" si="28"/>
        <v/>
      </c>
      <c r="J177" s="296"/>
    </row>
    <row r="178" spans="1:10" s="107" customFormat="1" ht="23.45" customHeight="1" x14ac:dyDescent="0.25">
      <c r="A178" s="33">
        <v>171</v>
      </c>
      <c r="B178" s="297" t="s">
        <v>828</v>
      </c>
      <c r="C178" s="53">
        <v>11100110126</v>
      </c>
      <c r="D178" s="41" t="str">
        <f>IFERROR((VLOOKUP($C178,'Mẫu 4A'!$D$10:$L$400,9,0)),0)</f>
        <v>Tốt</v>
      </c>
      <c r="E178" s="41" t="s">
        <v>680</v>
      </c>
      <c r="F178" s="267" t="str">
        <f t="shared" si="25"/>
        <v/>
      </c>
      <c r="G178" s="43" t="str">
        <f t="shared" si="26"/>
        <v>X</v>
      </c>
      <c r="H178" s="43" t="str">
        <f t="shared" si="27"/>
        <v/>
      </c>
      <c r="I178" s="43" t="str">
        <f t="shared" si="28"/>
        <v/>
      </c>
      <c r="J178" s="296"/>
    </row>
    <row r="179" spans="1:10" s="107" customFormat="1" ht="23.45" customHeight="1" x14ac:dyDescent="0.25">
      <c r="A179" s="33">
        <v>172</v>
      </c>
      <c r="B179" s="297" t="s">
        <v>884</v>
      </c>
      <c r="C179" s="53">
        <v>21100001269</v>
      </c>
      <c r="D179" s="41" t="str">
        <f>IFERROR((VLOOKUP($C179,'Mẫu 4A'!$D$10:$L$400,9,0)),0)</f>
        <v>Tốt</v>
      </c>
      <c r="E179" s="41" t="s">
        <v>680</v>
      </c>
      <c r="F179" s="267" t="str">
        <f t="shared" si="25"/>
        <v/>
      </c>
      <c r="G179" s="43" t="str">
        <f t="shared" si="26"/>
        <v>X</v>
      </c>
      <c r="H179" s="43" t="str">
        <f t="shared" si="27"/>
        <v/>
      </c>
      <c r="I179" s="43" t="str">
        <f t="shared" si="28"/>
        <v/>
      </c>
      <c r="J179" s="296"/>
    </row>
    <row r="180" spans="1:10" s="107" customFormat="1" ht="35.25" customHeight="1" x14ac:dyDescent="0.25">
      <c r="A180" s="33">
        <v>173</v>
      </c>
      <c r="B180" s="297" t="s">
        <v>885</v>
      </c>
      <c r="C180" s="53">
        <v>21100001259</v>
      </c>
      <c r="D180" s="41" t="str">
        <f>IFERROR((VLOOKUP($C180,'Mẫu 4A'!$D$10:$L$400,9,0)),0)</f>
        <v>Hoàn thành</v>
      </c>
      <c r="E180" s="41" t="s">
        <v>680</v>
      </c>
      <c r="F180" s="267" t="str">
        <f t="shared" si="25"/>
        <v/>
      </c>
      <c r="G180" s="43" t="str">
        <f t="shared" si="26"/>
        <v/>
      </c>
      <c r="H180" s="43" t="str">
        <f t="shared" si="27"/>
        <v>X</v>
      </c>
      <c r="I180" s="43" t="str">
        <f t="shared" si="28"/>
        <v/>
      </c>
      <c r="J180" s="321" t="s">
        <v>534</v>
      </c>
    </row>
    <row r="181" spans="1:10" s="107" customFormat="1" ht="18.75" x14ac:dyDescent="0.25">
      <c r="A181" s="33">
        <v>174</v>
      </c>
      <c r="B181" s="297" t="s">
        <v>886</v>
      </c>
      <c r="C181" s="53">
        <v>11100000748</v>
      </c>
      <c r="D181" s="41" t="str">
        <f>IFERROR((VLOOKUP($C181,'Mẫu 4A'!$D$10:$L$400,9,0)),0)</f>
        <v>Tốt</v>
      </c>
      <c r="E181" s="41" t="s">
        <v>680</v>
      </c>
      <c r="F181" s="267" t="str">
        <f t="shared" si="25"/>
        <v/>
      </c>
      <c r="G181" s="43" t="str">
        <f t="shared" si="26"/>
        <v>X</v>
      </c>
      <c r="H181" s="43" t="str">
        <f t="shared" si="27"/>
        <v/>
      </c>
      <c r="I181" s="43" t="str">
        <f t="shared" si="28"/>
        <v/>
      </c>
      <c r="J181" s="296"/>
    </row>
    <row r="182" spans="1:10" s="107" customFormat="1" ht="23.45" customHeight="1" x14ac:dyDescent="0.25">
      <c r="A182" s="33">
        <v>175</v>
      </c>
      <c r="B182" s="297" t="s">
        <v>887</v>
      </c>
      <c r="C182" s="53">
        <v>11100000738</v>
      </c>
      <c r="D182" s="41" t="str">
        <f>IFERROR((VLOOKUP($C182,'Mẫu 4A'!$D$10:$L$400,9,0)),0)</f>
        <v>Tốt</v>
      </c>
      <c r="E182" s="41" t="s">
        <v>680</v>
      </c>
      <c r="F182" s="267" t="str">
        <f t="shared" si="25"/>
        <v/>
      </c>
      <c r="G182" s="43" t="str">
        <f t="shared" si="26"/>
        <v>X</v>
      </c>
      <c r="H182" s="43" t="str">
        <f t="shared" si="27"/>
        <v/>
      </c>
      <c r="I182" s="43" t="str">
        <f t="shared" si="28"/>
        <v/>
      </c>
      <c r="J182" s="296"/>
    </row>
    <row r="183" spans="1:10" s="5" customFormat="1" ht="30" customHeight="1" x14ac:dyDescent="0.25">
      <c r="A183" s="33">
        <v>176</v>
      </c>
      <c r="B183" s="297" t="s">
        <v>888</v>
      </c>
      <c r="C183" s="53">
        <v>51200002068</v>
      </c>
      <c r="D183" s="41" t="str">
        <f>IFERROR((VLOOKUP($C183,'Mẫu 4A'!$D$10:$L$400,9,0)),0)</f>
        <v>Tốt</v>
      </c>
      <c r="E183" s="41" t="s">
        <v>680</v>
      </c>
      <c r="F183" s="267" t="str">
        <f t="shared" si="25"/>
        <v/>
      </c>
      <c r="G183" s="43" t="str">
        <f t="shared" si="26"/>
        <v>X</v>
      </c>
      <c r="H183" s="43" t="str">
        <f t="shared" si="27"/>
        <v/>
      </c>
      <c r="I183" s="43" t="str">
        <f t="shared" si="28"/>
        <v/>
      </c>
      <c r="J183" s="296"/>
    </row>
    <row r="184" spans="1:10" s="5" customFormat="1" ht="23.45" customHeight="1" x14ac:dyDescent="0.25">
      <c r="A184" s="33">
        <v>177</v>
      </c>
      <c r="B184" s="297" t="s">
        <v>889</v>
      </c>
      <c r="C184" s="53">
        <v>11100000724</v>
      </c>
      <c r="D184" s="41" t="str">
        <f>IFERROR((VLOOKUP($C184,'Mẫu 4A'!$D$10:$L$400,9,0)),0)</f>
        <v>Tốt</v>
      </c>
      <c r="E184" s="41" t="s">
        <v>680</v>
      </c>
      <c r="F184" s="267" t="str">
        <f t="shared" si="25"/>
        <v/>
      </c>
      <c r="G184" s="43" t="str">
        <f t="shared" si="26"/>
        <v>X</v>
      </c>
      <c r="H184" s="43" t="str">
        <f t="shared" si="27"/>
        <v/>
      </c>
      <c r="I184" s="43" t="str">
        <f t="shared" si="28"/>
        <v/>
      </c>
      <c r="J184" s="296"/>
    </row>
    <row r="185" spans="1:10" s="151" customFormat="1" ht="23.45" customHeight="1" x14ac:dyDescent="0.25">
      <c r="A185" s="33">
        <v>178</v>
      </c>
      <c r="B185" s="297" t="s">
        <v>890</v>
      </c>
      <c r="C185" s="77">
        <v>11100000739</v>
      </c>
      <c r="D185" s="41" t="str">
        <f>IFERROR((VLOOKUP($C185,'Mẫu 4A'!$D$10:$L$400,9,0)),0)</f>
        <v>Xuất sắc</v>
      </c>
      <c r="E185" s="41" t="s">
        <v>680</v>
      </c>
      <c r="F185" s="267" t="str">
        <f t="shared" si="25"/>
        <v>X</v>
      </c>
      <c r="G185" s="43" t="str">
        <f t="shared" si="26"/>
        <v/>
      </c>
      <c r="H185" s="43" t="str">
        <f t="shared" si="27"/>
        <v/>
      </c>
      <c r="I185" s="43" t="str">
        <f t="shared" si="28"/>
        <v/>
      </c>
      <c r="J185" s="296"/>
    </row>
    <row r="186" spans="1:10" s="99" customFormat="1" ht="35.25" customHeight="1" x14ac:dyDescent="0.25">
      <c r="A186" s="33">
        <v>179</v>
      </c>
      <c r="B186" s="297" t="s">
        <v>891</v>
      </c>
      <c r="C186" s="53">
        <v>80400000647</v>
      </c>
      <c r="D186" s="41" t="str">
        <f>IFERROR((VLOOKUP($C186,'Mẫu 4A'!$D$10:$L$400,9,0)),0)</f>
        <v>Tốt</v>
      </c>
      <c r="E186" s="41" t="s">
        <v>680</v>
      </c>
      <c r="F186" s="267" t="str">
        <f t="shared" si="25"/>
        <v/>
      </c>
      <c r="G186" s="43" t="str">
        <f t="shared" si="26"/>
        <v>X</v>
      </c>
      <c r="H186" s="43" t="str">
        <f t="shared" si="27"/>
        <v/>
      </c>
      <c r="I186" s="43" t="str">
        <f t="shared" si="28"/>
        <v/>
      </c>
      <c r="J186" s="296"/>
    </row>
    <row r="187" spans="1:10" s="128" customFormat="1" ht="31.5" customHeight="1" x14ac:dyDescent="0.25">
      <c r="A187" s="33">
        <v>180</v>
      </c>
      <c r="B187" s="297" t="s">
        <v>892</v>
      </c>
      <c r="C187" s="53">
        <v>11100000713</v>
      </c>
      <c r="D187" s="41" t="str">
        <f>IFERROR((VLOOKUP($C187,'Mẫu 4A'!$D$10:$L$400,9,0)),0)</f>
        <v>Xuất sắc</v>
      </c>
      <c r="E187" s="41" t="s">
        <v>697</v>
      </c>
      <c r="F187" s="267" t="str">
        <f t="shared" si="25"/>
        <v>X</v>
      </c>
      <c r="G187" s="43" t="str">
        <f t="shared" si="26"/>
        <v/>
      </c>
      <c r="H187" s="43" t="str">
        <f t="shared" si="27"/>
        <v/>
      </c>
      <c r="I187" s="43" t="str">
        <f t="shared" si="28"/>
        <v/>
      </c>
      <c r="J187" s="296"/>
    </row>
    <row r="188" spans="1:10" s="128" customFormat="1" ht="23.45" customHeight="1" x14ac:dyDescent="0.25">
      <c r="A188" s="33">
        <v>181</v>
      </c>
      <c r="B188" s="297" t="s">
        <v>893</v>
      </c>
      <c r="C188" s="53">
        <v>11100000775</v>
      </c>
      <c r="D188" s="41" t="str">
        <f>IFERROR((VLOOKUP($C188,'Mẫu 4A'!$D$10:$L$400,9,0)),0)</f>
        <v>Tốt</v>
      </c>
      <c r="E188" s="41" t="s">
        <v>680</v>
      </c>
      <c r="F188" s="267" t="str">
        <f t="shared" si="25"/>
        <v/>
      </c>
      <c r="G188" s="43" t="str">
        <f t="shared" si="26"/>
        <v>X</v>
      </c>
      <c r="H188" s="43" t="str">
        <f t="shared" si="27"/>
        <v/>
      </c>
      <c r="I188" s="43" t="str">
        <f t="shared" si="28"/>
        <v/>
      </c>
      <c r="J188" s="296"/>
    </row>
    <row r="189" spans="1:10" s="128" customFormat="1" ht="23.45" customHeight="1" x14ac:dyDescent="0.25">
      <c r="A189" s="33">
        <v>182</v>
      </c>
      <c r="B189" s="297" t="s">
        <v>894</v>
      </c>
      <c r="C189" s="53">
        <v>11100000722</v>
      </c>
      <c r="D189" s="41" t="str">
        <f>IFERROR((VLOOKUP($C189,'Mẫu 4A'!$D$10:$L$400,9,0)),0)</f>
        <v>Tốt</v>
      </c>
      <c r="E189" s="41" t="s">
        <v>680</v>
      </c>
      <c r="F189" s="267" t="str">
        <f t="shared" si="25"/>
        <v/>
      </c>
      <c r="G189" s="43" t="str">
        <f t="shared" si="26"/>
        <v>X</v>
      </c>
      <c r="H189" s="43" t="str">
        <f t="shared" si="27"/>
        <v/>
      </c>
      <c r="I189" s="43" t="str">
        <f t="shared" si="28"/>
        <v/>
      </c>
      <c r="J189" s="296"/>
    </row>
    <row r="190" spans="1:10" s="128" customFormat="1" ht="23.45" customHeight="1" x14ac:dyDescent="0.25">
      <c r="A190" s="33">
        <v>183</v>
      </c>
      <c r="B190" s="297" t="s">
        <v>895</v>
      </c>
      <c r="C190" s="53">
        <v>11100071848</v>
      </c>
      <c r="D190" s="41" t="str">
        <f>IFERROR((VLOOKUP($C190,'Mẫu 4A'!$D$10:$L$400,9,0)),0)</f>
        <v>Xuất sắc</v>
      </c>
      <c r="E190" s="41" t="s">
        <v>680</v>
      </c>
      <c r="F190" s="267" t="str">
        <f t="shared" si="25"/>
        <v>X</v>
      </c>
      <c r="G190" s="43" t="str">
        <f t="shared" si="26"/>
        <v/>
      </c>
      <c r="H190" s="43" t="str">
        <f t="shared" si="27"/>
        <v/>
      </c>
      <c r="I190" s="43" t="str">
        <f t="shared" si="28"/>
        <v/>
      </c>
      <c r="J190" s="296"/>
    </row>
    <row r="191" spans="1:10" s="128" customFormat="1" ht="23.45" customHeight="1" x14ac:dyDescent="0.25">
      <c r="A191" s="33">
        <v>184</v>
      </c>
      <c r="B191" s="297" t="s">
        <v>896</v>
      </c>
      <c r="C191" s="53">
        <v>11100000797</v>
      </c>
      <c r="D191" s="41" t="str">
        <f>IFERROR((VLOOKUP($C191,'Mẫu 4A'!$D$10:$L$400,9,0)),0)</f>
        <v>Tốt</v>
      </c>
      <c r="E191" s="41" t="s">
        <v>680</v>
      </c>
      <c r="F191" s="267" t="str">
        <f t="shared" si="25"/>
        <v/>
      </c>
      <c r="G191" s="43" t="str">
        <f t="shared" si="26"/>
        <v>X</v>
      </c>
      <c r="H191" s="43" t="str">
        <f t="shared" si="27"/>
        <v/>
      </c>
      <c r="I191" s="43" t="str">
        <f t="shared" si="28"/>
        <v/>
      </c>
      <c r="J191" s="296"/>
    </row>
    <row r="192" spans="1:10" s="128" customFormat="1" ht="23.45" customHeight="1" x14ac:dyDescent="0.25">
      <c r="A192" s="33">
        <v>185</v>
      </c>
      <c r="B192" s="297" t="s">
        <v>897</v>
      </c>
      <c r="C192" s="53">
        <v>20500005408</v>
      </c>
      <c r="D192" s="41" t="str">
        <f>IFERROR((VLOOKUP($C192,'Mẫu 4A'!$D$10:$L$400,9,0)),0)</f>
        <v>Tốt</v>
      </c>
      <c r="E192" s="41" t="s">
        <v>680</v>
      </c>
      <c r="F192" s="267" t="str">
        <f t="shared" si="25"/>
        <v/>
      </c>
      <c r="G192" s="43" t="str">
        <f t="shared" si="26"/>
        <v>X</v>
      </c>
      <c r="H192" s="43" t="str">
        <f t="shared" si="27"/>
        <v/>
      </c>
      <c r="I192" s="43" t="str">
        <f t="shared" si="28"/>
        <v/>
      </c>
      <c r="J192" s="296"/>
    </row>
    <row r="193" spans="1:10" s="128" customFormat="1" ht="23.45" customHeight="1" x14ac:dyDescent="0.25">
      <c r="A193" s="33">
        <v>186</v>
      </c>
      <c r="B193" s="297" t="s">
        <v>898</v>
      </c>
      <c r="C193" s="53">
        <v>11100082510</v>
      </c>
      <c r="D193" s="41" t="str">
        <f>IFERROR((VLOOKUP($C193,'Mẫu 4A'!$D$10:$L$400,9,0)),0)</f>
        <v>Xuất sắc</v>
      </c>
      <c r="E193" s="41" t="s">
        <v>680</v>
      </c>
      <c r="F193" s="267" t="str">
        <f t="shared" si="25"/>
        <v>X</v>
      </c>
      <c r="G193" s="43" t="str">
        <f t="shared" si="26"/>
        <v/>
      </c>
      <c r="H193" s="43" t="str">
        <f t="shared" si="27"/>
        <v/>
      </c>
      <c r="I193" s="43" t="str">
        <f t="shared" si="28"/>
        <v/>
      </c>
      <c r="J193" s="296"/>
    </row>
    <row r="194" spans="1:10" s="128" customFormat="1" ht="33.950000000000003" customHeight="1" x14ac:dyDescent="0.25">
      <c r="A194" s="33">
        <v>187</v>
      </c>
      <c r="B194" s="297" t="s">
        <v>899</v>
      </c>
      <c r="C194" s="53">
        <v>11100119655</v>
      </c>
      <c r="D194" s="41" t="str">
        <f>IFERROR((VLOOKUP($C194,'Mẫu 4A'!$D$10:$L$400,9,0)),0)</f>
        <v>Xuất sắc</v>
      </c>
      <c r="E194" s="41" t="s">
        <v>680</v>
      </c>
      <c r="F194" s="267" t="str">
        <f t="shared" si="25"/>
        <v>X</v>
      </c>
      <c r="G194" s="43" t="str">
        <f t="shared" si="26"/>
        <v/>
      </c>
      <c r="H194" s="43" t="str">
        <f t="shared" si="27"/>
        <v/>
      </c>
      <c r="I194" s="43" t="str">
        <f t="shared" si="28"/>
        <v/>
      </c>
      <c r="J194" s="296"/>
    </row>
    <row r="195" spans="1:10" s="128" customFormat="1" ht="46.5" customHeight="1" x14ac:dyDescent="0.25">
      <c r="A195" s="33">
        <v>188</v>
      </c>
      <c r="B195" s="297" t="s">
        <v>900</v>
      </c>
      <c r="C195" s="53">
        <v>11100000778</v>
      </c>
      <c r="D195" s="41" t="str">
        <f>IFERROR((VLOOKUP($C195,'Mẫu 4A'!$D$10:$L$400,9,0)),0)</f>
        <v>Tốt</v>
      </c>
      <c r="E195" s="41" t="s">
        <v>680</v>
      </c>
      <c r="F195" s="267" t="str">
        <f t="shared" si="25"/>
        <v/>
      </c>
      <c r="G195" s="43" t="str">
        <f t="shared" si="26"/>
        <v>X</v>
      </c>
      <c r="H195" s="43" t="str">
        <f t="shared" si="27"/>
        <v/>
      </c>
      <c r="I195" s="43" t="str">
        <f t="shared" si="28"/>
        <v/>
      </c>
      <c r="J195" s="296"/>
    </row>
    <row r="196" spans="1:10" s="128" customFormat="1" ht="23.45" customHeight="1" x14ac:dyDescent="0.25">
      <c r="A196" s="33">
        <v>189</v>
      </c>
      <c r="B196" s="297" t="s">
        <v>901</v>
      </c>
      <c r="C196" s="53">
        <v>11100000747</v>
      </c>
      <c r="D196" s="41" t="str">
        <f>IFERROR((VLOOKUP($C196,'Mẫu 4A'!$D$10:$L$400,9,0)),0)</f>
        <v>Xuất sắc</v>
      </c>
      <c r="E196" s="41" t="s">
        <v>680</v>
      </c>
      <c r="F196" s="267" t="str">
        <f t="shared" si="25"/>
        <v>X</v>
      </c>
      <c r="G196" s="43" t="str">
        <f t="shared" si="26"/>
        <v/>
      </c>
      <c r="H196" s="43" t="str">
        <f t="shared" si="27"/>
        <v/>
      </c>
      <c r="I196" s="43" t="str">
        <f t="shared" si="28"/>
        <v/>
      </c>
      <c r="J196" s="296"/>
    </row>
    <row r="197" spans="1:10" s="128" customFormat="1" ht="33.950000000000003" customHeight="1" x14ac:dyDescent="0.25">
      <c r="A197" s="33">
        <v>190</v>
      </c>
      <c r="B197" s="297" t="s">
        <v>902</v>
      </c>
      <c r="C197" s="53">
        <v>11100062586</v>
      </c>
      <c r="D197" s="41" t="str">
        <f>IFERROR((VLOOKUP($C197,'Mẫu 4A'!$D$10:$L$400,9,0)),0)</f>
        <v>Xuất sắc</v>
      </c>
      <c r="E197" s="41" t="s">
        <v>680</v>
      </c>
      <c r="F197" s="267" t="str">
        <f t="shared" si="25"/>
        <v>X</v>
      </c>
      <c r="G197" s="43" t="str">
        <f t="shared" si="26"/>
        <v/>
      </c>
      <c r="H197" s="43" t="str">
        <f t="shared" si="27"/>
        <v/>
      </c>
      <c r="I197" s="43" t="str">
        <f t="shared" si="28"/>
        <v/>
      </c>
      <c r="J197" s="296"/>
    </row>
    <row r="198" spans="1:10" s="128" customFormat="1" ht="33.950000000000003" customHeight="1" x14ac:dyDescent="0.25">
      <c r="A198" s="33">
        <v>191</v>
      </c>
      <c r="B198" s="297" t="s">
        <v>903</v>
      </c>
      <c r="C198" s="53">
        <v>11100000719</v>
      </c>
      <c r="D198" s="41" t="str">
        <f>IFERROR((VLOOKUP($C198,'Mẫu 4A'!$D$10:$L$400,9,0)),0)</f>
        <v>Xuất sắc</v>
      </c>
      <c r="E198" s="41" t="s">
        <v>680</v>
      </c>
      <c r="F198" s="267" t="str">
        <f t="shared" si="25"/>
        <v>X</v>
      </c>
      <c r="G198" s="43" t="str">
        <f t="shared" si="26"/>
        <v/>
      </c>
      <c r="H198" s="43" t="str">
        <f t="shared" si="27"/>
        <v/>
      </c>
      <c r="I198" s="43" t="str">
        <f t="shared" si="28"/>
        <v/>
      </c>
      <c r="J198" s="296"/>
    </row>
    <row r="199" spans="1:10" s="128" customFormat="1" ht="23.45" customHeight="1" x14ac:dyDescent="0.25">
      <c r="A199" s="33">
        <v>192</v>
      </c>
      <c r="B199" s="297" t="s">
        <v>904</v>
      </c>
      <c r="C199" s="53">
        <v>11100000786</v>
      </c>
      <c r="D199" s="41" t="str">
        <f>IFERROR((VLOOKUP($C199,'Mẫu 4A'!$D$10:$L$400,9,0)),0)</f>
        <v>Tốt</v>
      </c>
      <c r="E199" s="41" t="s">
        <v>680</v>
      </c>
      <c r="F199" s="267" t="str">
        <f t="shared" si="25"/>
        <v/>
      </c>
      <c r="G199" s="43" t="str">
        <f t="shared" si="26"/>
        <v>X</v>
      </c>
      <c r="H199" s="43" t="str">
        <f t="shared" si="27"/>
        <v/>
      </c>
      <c r="I199" s="43" t="str">
        <f t="shared" si="28"/>
        <v/>
      </c>
      <c r="J199" s="296"/>
    </row>
    <row r="200" spans="1:10" s="128" customFormat="1" ht="23.45" customHeight="1" x14ac:dyDescent="0.25">
      <c r="A200" s="33">
        <v>193</v>
      </c>
      <c r="B200" s="297" t="s">
        <v>905</v>
      </c>
      <c r="C200" s="53">
        <v>20500004676</v>
      </c>
      <c r="D200" s="41" t="str">
        <f>IFERROR((VLOOKUP($C200,'Mẫu 4A'!$D$10:$L$400,9,0)),0)</f>
        <v>Xuất sắc</v>
      </c>
      <c r="E200" s="41" t="s">
        <v>680</v>
      </c>
      <c r="F200" s="267" t="str">
        <f t="shared" si="25"/>
        <v>X</v>
      </c>
      <c r="G200" s="43" t="str">
        <f t="shared" si="26"/>
        <v/>
      </c>
      <c r="H200" s="43" t="str">
        <f t="shared" si="27"/>
        <v/>
      </c>
      <c r="I200" s="43" t="str">
        <f t="shared" si="28"/>
        <v/>
      </c>
      <c r="J200" s="296"/>
    </row>
    <row r="201" spans="1:10" s="128" customFormat="1" ht="30.75" customHeight="1" x14ac:dyDescent="0.25">
      <c r="A201" s="33">
        <v>194</v>
      </c>
      <c r="B201" s="297" t="s">
        <v>906</v>
      </c>
      <c r="C201" s="53">
        <v>11100075983</v>
      </c>
      <c r="D201" s="41" t="str">
        <f>IFERROR((VLOOKUP($C201,'Mẫu 4A'!$D$10:$L$400,9,0)),0)</f>
        <v>Tốt</v>
      </c>
      <c r="E201" s="41" t="s">
        <v>680</v>
      </c>
      <c r="F201" s="267" t="str">
        <f t="shared" si="25"/>
        <v/>
      </c>
      <c r="G201" s="43" t="str">
        <f t="shared" si="26"/>
        <v>X</v>
      </c>
      <c r="H201" s="43" t="str">
        <f t="shared" si="27"/>
        <v/>
      </c>
      <c r="I201" s="43" t="str">
        <f t="shared" si="28"/>
        <v/>
      </c>
      <c r="J201" s="296"/>
    </row>
    <row r="202" spans="1:10" s="128" customFormat="1" ht="23.45" customHeight="1" x14ac:dyDescent="0.25">
      <c r="A202" s="33">
        <v>195</v>
      </c>
      <c r="B202" s="297" t="s">
        <v>907</v>
      </c>
      <c r="C202" s="53" t="s">
        <v>563</v>
      </c>
      <c r="D202" s="41" t="str">
        <f>IFERROR((VLOOKUP($C202,'Mẫu 4A'!$D$10:$L$400,9,0)),0)</f>
        <v>Xuất sắc</v>
      </c>
      <c r="E202" s="41" t="s">
        <v>680</v>
      </c>
      <c r="F202" s="267" t="str">
        <f t="shared" si="25"/>
        <v>X</v>
      </c>
      <c r="G202" s="43" t="str">
        <f t="shared" si="26"/>
        <v/>
      </c>
      <c r="H202" s="43" t="str">
        <f t="shared" si="27"/>
        <v/>
      </c>
      <c r="I202" s="43" t="str">
        <f t="shared" si="28"/>
        <v/>
      </c>
      <c r="J202" s="296"/>
    </row>
    <row r="203" spans="1:10" s="128" customFormat="1" ht="23.45" customHeight="1" x14ac:dyDescent="0.25">
      <c r="A203" s="33">
        <v>196</v>
      </c>
      <c r="B203" s="297" t="s">
        <v>908</v>
      </c>
      <c r="C203" s="53" t="s">
        <v>566</v>
      </c>
      <c r="D203" s="41" t="str">
        <f>IFERROR((VLOOKUP($C203,'Mẫu 4A'!$D$10:$L$400,9,0)),0)</f>
        <v>Tốt</v>
      </c>
      <c r="E203" s="41" t="s">
        <v>680</v>
      </c>
      <c r="F203" s="267" t="str">
        <f t="shared" si="25"/>
        <v/>
      </c>
      <c r="G203" s="43" t="str">
        <f t="shared" si="26"/>
        <v>X</v>
      </c>
      <c r="H203" s="43" t="str">
        <f t="shared" si="27"/>
        <v/>
      </c>
      <c r="I203" s="43" t="str">
        <f t="shared" si="28"/>
        <v/>
      </c>
      <c r="J203" s="296"/>
    </row>
    <row r="204" spans="1:10" s="128" customFormat="1" ht="37.700000000000003" customHeight="1" x14ac:dyDescent="0.25">
      <c r="A204" s="33">
        <v>197</v>
      </c>
      <c r="B204" s="297" t="s">
        <v>909</v>
      </c>
      <c r="C204" s="64" t="s">
        <v>567</v>
      </c>
      <c r="D204" s="41" t="str">
        <f>IFERROR((VLOOKUP($C204,'Mẫu 4A'!$D$10:$L$400,9,0)),0)</f>
        <v>Không đánh giá</v>
      </c>
      <c r="E204" s="41" t="s">
        <v>680</v>
      </c>
      <c r="F204" s="339" t="s">
        <v>1040</v>
      </c>
      <c r="G204" s="340"/>
      <c r="H204" s="340"/>
      <c r="I204" s="341"/>
      <c r="J204" s="296" t="s">
        <v>568</v>
      </c>
    </row>
    <row r="205" spans="1:10" s="128" customFormat="1" ht="23.45" customHeight="1" x14ac:dyDescent="0.25">
      <c r="A205" s="33">
        <v>198</v>
      </c>
      <c r="B205" s="297" t="s">
        <v>910</v>
      </c>
      <c r="C205" s="53">
        <v>11100000783</v>
      </c>
      <c r="D205" s="41" t="str">
        <f>IFERROR((VLOOKUP($C205,'Mẫu 4A'!$D$10:$L$400,9,0)),0)</f>
        <v>Xuất sắc</v>
      </c>
      <c r="E205" s="41" t="s">
        <v>680</v>
      </c>
      <c r="F205" s="267" t="str">
        <f t="shared" ref="F205:F216" si="29">IF($D205="Xuất sắc","X","")</f>
        <v>X</v>
      </c>
      <c r="G205" s="43" t="str">
        <f t="shared" ref="G205:G216" si="30">IF($D205="Tốt","X","")</f>
        <v/>
      </c>
      <c r="H205" s="43" t="str">
        <f t="shared" ref="H205:H216" si="31">IF($D205="Hoàn thành","X","")</f>
        <v/>
      </c>
      <c r="I205" s="43" t="str">
        <f t="shared" ref="I205:I216" si="32">IF($D205="Không hoàn thành","X","")</f>
        <v/>
      </c>
      <c r="J205" s="296"/>
    </row>
    <row r="206" spans="1:10" s="128" customFormat="1" ht="23.45" customHeight="1" x14ac:dyDescent="0.25">
      <c r="A206" s="33">
        <v>199</v>
      </c>
      <c r="B206" s="297" t="s">
        <v>911</v>
      </c>
      <c r="C206" s="53">
        <v>11100000779</v>
      </c>
      <c r="D206" s="41" t="str">
        <f>IFERROR((VLOOKUP($C206,'Mẫu 4A'!$D$10:$L$400,9,0)),0)</f>
        <v>Tốt</v>
      </c>
      <c r="E206" s="41" t="s">
        <v>680</v>
      </c>
      <c r="F206" s="267" t="str">
        <f t="shared" si="29"/>
        <v/>
      </c>
      <c r="G206" s="43" t="str">
        <f t="shared" si="30"/>
        <v>X</v>
      </c>
      <c r="H206" s="43" t="str">
        <f t="shared" si="31"/>
        <v/>
      </c>
      <c r="I206" s="43" t="str">
        <f t="shared" si="32"/>
        <v/>
      </c>
      <c r="J206" s="296"/>
    </row>
    <row r="207" spans="1:10" s="128" customFormat="1" ht="30" x14ac:dyDescent="0.25">
      <c r="A207" s="33">
        <v>200</v>
      </c>
      <c r="B207" s="297" t="s">
        <v>912</v>
      </c>
      <c r="C207" s="53">
        <v>11100000793</v>
      </c>
      <c r="D207" s="41" t="str">
        <f>IFERROR((VLOOKUP($C207,'Mẫu 4A'!$D$10:$L$400,9,0)),0)</f>
        <v>Tốt</v>
      </c>
      <c r="E207" s="41" t="s">
        <v>680</v>
      </c>
      <c r="F207" s="267" t="str">
        <f t="shared" si="29"/>
        <v/>
      </c>
      <c r="G207" s="43" t="str">
        <f t="shared" si="30"/>
        <v>X</v>
      </c>
      <c r="H207" s="43" t="str">
        <f t="shared" si="31"/>
        <v/>
      </c>
      <c r="I207" s="43" t="str">
        <f t="shared" si="32"/>
        <v/>
      </c>
      <c r="J207" s="296" t="s">
        <v>334</v>
      </c>
    </row>
    <row r="208" spans="1:10" s="128" customFormat="1" ht="23.45" customHeight="1" x14ac:dyDescent="0.25">
      <c r="A208" s="33">
        <v>201</v>
      </c>
      <c r="B208" s="297" t="s">
        <v>913</v>
      </c>
      <c r="C208" s="53">
        <v>11100119664</v>
      </c>
      <c r="D208" s="41" t="str">
        <f>IFERROR((VLOOKUP($C208,'Mẫu 4A'!$D$10:$L$400,9,0)),0)</f>
        <v>Xuất sắc</v>
      </c>
      <c r="E208" s="41" t="s">
        <v>680</v>
      </c>
      <c r="F208" s="267" t="str">
        <f t="shared" si="29"/>
        <v>X</v>
      </c>
      <c r="G208" s="43" t="str">
        <f t="shared" si="30"/>
        <v/>
      </c>
      <c r="H208" s="43" t="str">
        <f t="shared" si="31"/>
        <v/>
      </c>
      <c r="I208" s="43" t="str">
        <f t="shared" si="32"/>
        <v/>
      </c>
      <c r="J208" s="296"/>
    </row>
    <row r="209" spans="1:10" s="128" customFormat="1" ht="23.45" customHeight="1" x14ac:dyDescent="0.25">
      <c r="A209" s="33">
        <v>202</v>
      </c>
      <c r="B209" s="297" t="s">
        <v>914</v>
      </c>
      <c r="C209" s="53">
        <v>11100000787</v>
      </c>
      <c r="D209" s="41" t="str">
        <f>IFERROR((VLOOKUP($C209,'Mẫu 4A'!$D$10:$L$400,9,0)),0)</f>
        <v>Xuất sắc</v>
      </c>
      <c r="E209" s="41" t="s">
        <v>680</v>
      </c>
      <c r="F209" s="267" t="str">
        <f t="shared" si="29"/>
        <v>X</v>
      </c>
      <c r="G209" s="43" t="str">
        <f t="shared" si="30"/>
        <v/>
      </c>
      <c r="H209" s="43" t="str">
        <f t="shared" si="31"/>
        <v/>
      </c>
      <c r="I209" s="43" t="str">
        <f t="shared" si="32"/>
        <v/>
      </c>
      <c r="J209" s="296"/>
    </row>
    <row r="210" spans="1:10" s="207" customFormat="1" ht="23.45" customHeight="1" x14ac:dyDescent="0.25">
      <c r="A210" s="33">
        <v>203</v>
      </c>
      <c r="B210" s="297" t="s">
        <v>915</v>
      </c>
      <c r="C210" s="53">
        <v>11100000716</v>
      </c>
      <c r="D210" s="41" t="str">
        <f>IFERROR((VLOOKUP($C210,'Mẫu 4A'!$D$10:$L$400,9,0)),0)</f>
        <v>Xuất sắc</v>
      </c>
      <c r="E210" s="41" t="s">
        <v>680</v>
      </c>
      <c r="F210" s="267" t="str">
        <f t="shared" si="29"/>
        <v>X</v>
      </c>
      <c r="G210" s="43" t="str">
        <f t="shared" si="30"/>
        <v/>
      </c>
      <c r="H210" s="43" t="str">
        <f t="shared" si="31"/>
        <v/>
      </c>
      <c r="I210" s="43" t="str">
        <f t="shared" si="32"/>
        <v/>
      </c>
      <c r="J210" s="296"/>
    </row>
    <row r="211" spans="1:10" s="207" customFormat="1" ht="23.45" customHeight="1" x14ac:dyDescent="0.25">
      <c r="A211" s="33">
        <v>204</v>
      </c>
      <c r="B211" s="297" t="s">
        <v>916</v>
      </c>
      <c r="C211" s="53">
        <v>11100066953</v>
      </c>
      <c r="D211" s="41" t="str">
        <f>IFERROR((VLOOKUP($C211,'Mẫu 4A'!$D$10:$L$400,9,0)),0)</f>
        <v>Tốt</v>
      </c>
      <c r="E211" s="41" t="s">
        <v>680</v>
      </c>
      <c r="F211" s="267" t="str">
        <f t="shared" si="29"/>
        <v/>
      </c>
      <c r="G211" s="43" t="str">
        <f t="shared" si="30"/>
        <v>X</v>
      </c>
      <c r="H211" s="43" t="str">
        <f t="shared" si="31"/>
        <v/>
      </c>
      <c r="I211" s="43" t="str">
        <f t="shared" si="32"/>
        <v/>
      </c>
      <c r="J211" s="296"/>
    </row>
    <row r="212" spans="1:10" s="128" customFormat="1" ht="30" x14ac:dyDescent="0.25">
      <c r="A212" s="33">
        <v>205</v>
      </c>
      <c r="B212" s="297" t="s">
        <v>917</v>
      </c>
      <c r="C212" s="53">
        <v>51200001010</v>
      </c>
      <c r="D212" s="41" t="str">
        <f>IFERROR((VLOOKUP($C212,'Mẫu 4A'!$D$10:$L$400,9,0)),0)</f>
        <v>Tốt</v>
      </c>
      <c r="E212" s="41" t="s">
        <v>680</v>
      </c>
      <c r="F212" s="267" t="str">
        <f t="shared" si="29"/>
        <v/>
      </c>
      <c r="G212" s="43" t="str">
        <f t="shared" si="30"/>
        <v>X</v>
      </c>
      <c r="H212" s="43" t="str">
        <f t="shared" si="31"/>
        <v/>
      </c>
      <c r="I212" s="43" t="str">
        <f t="shared" si="32"/>
        <v/>
      </c>
      <c r="J212" s="296" t="s">
        <v>334</v>
      </c>
    </row>
    <row r="213" spans="1:10" s="128" customFormat="1" ht="29.25" customHeight="1" x14ac:dyDescent="0.25">
      <c r="A213" s="33">
        <v>206</v>
      </c>
      <c r="B213" s="297" t="s">
        <v>918</v>
      </c>
      <c r="C213" s="53">
        <v>11100000708</v>
      </c>
      <c r="D213" s="41" t="str">
        <f>IFERROR((VLOOKUP($C213,'Mẫu 4A'!$D$10:$L$400,9,0)),0)</f>
        <v>Tốt</v>
      </c>
      <c r="E213" s="41" t="s">
        <v>680</v>
      </c>
      <c r="F213" s="267" t="str">
        <f t="shared" si="29"/>
        <v/>
      </c>
      <c r="G213" s="43" t="str">
        <f t="shared" si="30"/>
        <v>X</v>
      </c>
      <c r="H213" s="43" t="str">
        <f t="shared" si="31"/>
        <v/>
      </c>
      <c r="I213" s="43" t="str">
        <f t="shared" si="32"/>
        <v/>
      </c>
      <c r="J213" s="296"/>
    </row>
    <row r="214" spans="1:10" s="209" customFormat="1" ht="34.5" customHeight="1" x14ac:dyDescent="0.25">
      <c r="A214" s="33">
        <v>207</v>
      </c>
      <c r="B214" s="297" t="s">
        <v>919</v>
      </c>
      <c r="C214" s="53">
        <v>80500002218</v>
      </c>
      <c r="D214" s="41" t="str">
        <f>IFERROR((VLOOKUP($C214,'Mẫu 4A'!$D$10:$L$400,9,0)),0)</f>
        <v>Tốt</v>
      </c>
      <c r="E214" s="41" t="s">
        <v>680</v>
      </c>
      <c r="F214" s="267" t="str">
        <f t="shared" si="29"/>
        <v/>
      </c>
      <c r="G214" s="43" t="str">
        <f t="shared" si="30"/>
        <v>X</v>
      </c>
      <c r="H214" s="43" t="str">
        <f t="shared" si="31"/>
        <v/>
      </c>
      <c r="I214" s="43" t="str">
        <f t="shared" si="32"/>
        <v/>
      </c>
      <c r="J214" s="296" t="s">
        <v>334</v>
      </c>
    </row>
    <row r="215" spans="1:10" s="209" customFormat="1" ht="34.5" customHeight="1" x14ac:dyDescent="0.25">
      <c r="A215" s="33">
        <v>208</v>
      </c>
      <c r="B215" s="297" t="s">
        <v>920</v>
      </c>
      <c r="C215" s="53">
        <v>80600000436</v>
      </c>
      <c r="D215" s="41" t="str">
        <f>IFERROR((VLOOKUP($C215,'Mẫu 4A'!$D$10:$L$400,9,0)),0)</f>
        <v>Tốt</v>
      </c>
      <c r="E215" s="41" t="s">
        <v>680</v>
      </c>
      <c r="F215" s="267" t="str">
        <f t="shared" si="29"/>
        <v/>
      </c>
      <c r="G215" s="43" t="str">
        <f t="shared" si="30"/>
        <v>X</v>
      </c>
      <c r="H215" s="43" t="str">
        <f t="shared" si="31"/>
        <v/>
      </c>
      <c r="I215" s="43" t="str">
        <f t="shared" si="32"/>
        <v/>
      </c>
      <c r="J215" s="296" t="s">
        <v>117</v>
      </c>
    </row>
    <row r="216" spans="1:10" s="107" customFormat="1" ht="33" customHeight="1" x14ac:dyDescent="0.25">
      <c r="A216" s="33">
        <v>209</v>
      </c>
      <c r="B216" s="297" t="s">
        <v>922</v>
      </c>
      <c r="C216" s="94">
        <v>11100000776</v>
      </c>
      <c r="D216" s="41" t="str">
        <f>IFERROR((VLOOKUP($C216,'Mẫu 4A'!$D$10:$L$400,9,0)),0)</f>
        <v>Xuất sắc</v>
      </c>
      <c r="E216" s="41" t="s">
        <v>680</v>
      </c>
      <c r="F216" s="267" t="str">
        <f t="shared" si="29"/>
        <v>X</v>
      </c>
      <c r="G216" s="43" t="str">
        <f t="shared" si="30"/>
        <v/>
      </c>
      <c r="H216" s="43" t="str">
        <f t="shared" si="31"/>
        <v/>
      </c>
      <c r="I216" s="43" t="str">
        <f t="shared" si="32"/>
        <v/>
      </c>
      <c r="J216" s="296"/>
    </row>
    <row r="217" spans="1:10" s="5" customFormat="1" ht="33.950000000000003" customHeight="1" x14ac:dyDescent="0.25">
      <c r="A217" s="33">
        <v>210</v>
      </c>
      <c r="B217" s="297" t="s">
        <v>921</v>
      </c>
      <c r="C217" s="94">
        <v>11100067231</v>
      </c>
      <c r="D217" s="41" t="str">
        <f>IFERROR((VLOOKUP($C217,'Mẫu 4A'!$D$10:$L$400,9,0)),0)</f>
        <v>Không đánh giá</v>
      </c>
      <c r="E217" s="41" t="s">
        <v>698</v>
      </c>
      <c r="F217" s="339" t="s">
        <v>1041</v>
      </c>
      <c r="G217" s="340"/>
      <c r="H217" s="340"/>
      <c r="I217" s="341"/>
      <c r="J217" s="296" t="s">
        <v>586</v>
      </c>
    </row>
    <row r="218" spans="1:10" s="107" customFormat="1" ht="33" customHeight="1" x14ac:dyDescent="0.25">
      <c r="A218" s="33">
        <v>211</v>
      </c>
      <c r="B218" s="297" t="s">
        <v>923</v>
      </c>
      <c r="C218" s="94">
        <v>11100071850</v>
      </c>
      <c r="D218" s="41" t="str">
        <f>IFERROR((VLOOKUP($C218,'Mẫu 4A'!$D$10:$L$400,9,0)),0)</f>
        <v>Không đánh giá</v>
      </c>
      <c r="E218" s="41" t="s">
        <v>680</v>
      </c>
      <c r="F218" s="339" t="s">
        <v>1041</v>
      </c>
      <c r="G218" s="340"/>
      <c r="H218" s="340"/>
      <c r="I218" s="341"/>
      <c r="J218" s="296" t="s">
        <v>586</v>
      </c>
    </row>
    <row r="219" spans="1:10" s="5" customFormat="1" ht="33" customHeight="1" x14ac:dyDescent="0.25">
      <c r="A219" s="33">
        <v>212</v>
      </c>
      <c r="B219" s="297" t="s">
        <v>924</v>
      </c>
      <c r="C219" s="94">
        <v>11100096302</v>
      </c>
      <c r="D219" s="41" t="str">
        <f>IFERROR((VLOOKUP($C219,'Mẫu 4A'!$D$10:$L$400,9,0)),0)</f>
        <v>Không đánh giá</v>
      </c>
      <c r="E219" s="41" t="s">
        <v>680</v>
      </c>
      <c r="F219" s="339" t="s">
        <v>1041</v>
      </c>
      <c r="G219" s="340"/>
      <c r="H219" s="340"/>
      <c r="I219" s="341"/>
      <c r="J219" s="296" t="s">
        <v>586</v>
      </c>
    </row>
    <row r="220" spans="1:10" s="5" customFormat="1" ht="33" customHeight="1" x14ac:dyDescent="0.25">
      <c r="A220" s="33">
        <v>213</v>
      </c>
      <c r="B220" s="297" t="s">
        <v>925</v>
      </c>
      <c r="C220" s="94">
        <v>31100001649</v>
      </c>
      <c r="D220" s="41" t="str">
        <f>IFERROR((VLOOKUP($C220,'Mẫu 4A'!$D$10:$L$400,9,0)),0)</f>
        <v>Không đánh giá</v>
      </c>
      <c r="E220" s="41" t="s">
        <v>680</v>
      </c>
      <c r="F220" s="339" t="s">
        <v>1041</v>
      </c>
      <c r="G220" s="340"/>
      <c r="H220" s="340"/>
      <c r="I220" s="341"/>
      <c r="J220" s="296" t="s">
        <v>586</v>
      </c>
    </row>
    <row r="221" spans="1:10" s="5" customFormat="1" ht="33.950000000000003" customHeight="1" x14ac:dyDescent="0.25">
      <c r="A221" s="33">
        <v>214</v>
      </c>
      <c r="B221" s="297" t="s">
        <v>926</v>
      </c>
      <c r="C221" s="94">
        <v>21100001291</v>
      </c>
      <c r="D221" s="41" t="str">
        <f>IFERROR((VLOOKUP($C221,'Mẫu 4A'!$D$10:$L$400,9,0)),0)</f>
        <v>Hoàn thành</v>
      </c>
      <c r="E221" s="41" t="s">
        <v>680</v>
      </c>
      <c r="F221" s="267" t="str">
        <f t="shared" ref="F221:F261" si="33">IF($D221="Xuất sắc","X","")</f>
        <v/>
      </c>
      <c r="G221" s="43" t="str">
        <f t="shared" ref="G221:G261" si="34">IF($D221="Tốt","X","")</f>
        <v/>
      </c>
      <c r="H221" s="43" t="str">
        <f t="shared" ref="H221:H261" si="35">IF($D221="Hoàn thành","X","")</f>
        <v>X</v>
      </c>
      <c r="I221" s="43" t="str">
        <f t="shared" ref="I221:I261" si="36">IF($D221="Không hoàn thành","X","")</f>
        <v/>
      </c>
      <c r="J221" s="321" t="s">
        <v>143</v>
      </c>
    </row>
    <row r="222" spans="1:10" s="5" customFormat="1" ht="31.5" customHeight="1" x14ac:dyDescent="0.25">
      <c r="A222" s="33">
        <v>215</v>
      </c>
      <c r="B222" s="297" t="s">
        <v>927</v>
      </c>
      <c r="C222" s="94">
        <v>11100119658</v>
      </c>
      <c r="D222" s="41" t="str">
        <f>IFERROR((VLOOKUP($C222,'Mẫu 4A'!$D$10:$L$400,9,0)),0)</f>
        <v>Hoàn thành</v>
      </c>
      <c r="E222" s="41" t="s">
        <v>680</v>
      </c>
      <c r="F222" s="267" t="str">
        <f t="shared" si="33"/>
        <v/>
      </c>
      <c r="G222" s="43" t="str">
        <f t="shared" si="34"/>
        <v/>
      </c>
      <c r="H222" s="43" t="str">
        <f t="shared" si="35"/>
        <v>X</v>
      </c>
      <c r="I222" s="43" t="str">
        <f t="shared" si="36"/>
        <v/>
      </c>
      <c r="J222" s="321" t="s">
        <v>143</v>
      </c>
    </row>
    <row r="223" spans="1:10" s="5" customFormat="1" ht="33.950000000000003" customHeight="1" x14ac:dyDescent="0.25">
      <c r="A223" s="33">
        <v>216</v>
      </c>
      <c r="B223" s="297" t="s">
        <v>928</v>
      </c>
      <c r="C223" s="94">
        <v>11100096288</v>
      </c>
      <c r="D223" s="41" t="str">
        <f>IFERROR((VLOOKUP($C223,'Mẫu 4A'!$D$10:$L$400,9,0)),0)</f>
        <v>Hoàn thành</v>
      </c>
      <c r="E223" s="41" t="s">
        <v>680</v>
      </c>
      <c r="F223" s="267" t="str">
        <f t="shared" si="33"/>
        <v/>
      </c>
      <c r="G223" s="43" t="str">
        <f t="shared" si="34"/>
        <v/>
      </c>
      <c r="H223" s="43" t="str">
        <f t="shared" si="35"/>
        <v>X</v>
      </c>
      <c r="I223" s="43" t="str">
        <f t="shared" si="36"/>
        <v/>
      </c>
      <c r="J223" s="321" t="s">
        <v>143</v>
      </c>
    </row>
    <row r="224" spans="1:10" s="5" customFormat="1" ht="30.75" customHeight="1" x14ac:dyDescent="0.25">
      <c r="A224" s="33">
        <v>217</v>
      </c>
      <c r="B224" s="297" t="s">
        <v>929</v>
      </c>
      <c r="C224" s="94">
        <v>11100110117</v>
      </c>
      <c r="D224" s="41" t="str">
        <f>IFERROR((VLOOKUP($C224,'Mẫu 4A'!$D$10:$L$400,9,0)),0)</f>
        <v>Xuất sắc</v>
      </c>
      <c r="E224" s="41" t="s">
        <v>680</v>
      </c>
      <c r="F224" s="267" t="str">
        <f t="shared" si="33"/>
        <v>X</v>
      </c>
      <c r="G224" s="43" t="str">
        <f t="shared" si="34"/>
        <v/>
      </c>
      <c r="H224" s="43" t="str">
        <f t="shared" si="35"/>
        <v/>
      </c>
      <c r="I224" s="43" t="str">
        <f t="shared" si="36"/>
        <v/>
      </c>
      <c r="J224" s="296"/>
    </row>
    <row r="225" spans="1:10" s="5" customFormat="1" ht="23.45" customHeight="1" x14ac:dyDescent="0.25">
      <c r="A225" s="33">
        <v>218</v>
      </c>
      <c r="B225" s="297" t="s">
        <v>930</v>
      </c>
      <c r="C225" s="94">
        <v>11100082545</v>
      </c>
      <c r="D225" s="41" t="str">
        <f>IFERROR((VLOOKUP($C225,'Mẫu 4A'!$D$10:$L$400,9,0)),0)</f>
        <v>Tốt</v>
      </c>
      <c r="E225" s="41" t="s">
        <v>680</v>
      </c>
      <c r="F225" s="267" t="str">
        <f t="shared" si="33"/>
        <v/>
      </c>
      <c r="G225" s="43" t="str">
        <f t="shared" si="34"/>
        <v>X</v>
      </c>
      <c r="H225" s="43" t="str">
        <f t="shared" si="35"/>
        <v/>
      </c>
      <c r="I225" s="43" t="str">
        <f t="shared" si="36"/>
        <v/>
      </c>
      <c r="J225" s="296"/>
    </row>
    <row r="226" spans="1:10" s="5" customFormat="1" ht="23.45" customHeight="1" x14ac:dyDescent="0.25">
      <c r="A226" s="33">
        <v>219</v>
      </c>
      <c r="B226" s="297" t="s">
        <v>931</v>
      </c>
      <c r="C226" s="94">
        <v>11100119638</v>
      </c>
      <c r="D226" s="41" t="str">
        <f>IFERROR((VLOOKUP($C226,'Mẫu 4A'!$D$10:$L$400,9,0)),0)</f>
        <v>Xuất sắc</v>
      </c>
      <c r="E226" s="41" t="s">
        <v>680</v>
      </c>
      <c r="F226" s="267" t="str">
        <f t="shared" si="33"/>
        <v>X</v>
      </c>
      <c r="G226" s="43" t="str">
        <f t="shared" si="34"/>
        <v/>
      </c>
      <c r="H226" s="43" t="str">
        <f t="shared" si="35"/>
        <v/>
      </c>
      <c r="I226" s="43" t="str">
        <f t="shared" si="36"/>
        <v/>
      </c>
      <c r="J226" s="296"/>
    </row>
    <row r="227" spans="1:10" s="5" customFormat="1" ht="37.700000000000003" customHeight="1" x14ac:dyDescent="0.25">
      <c r="A227" s="33">
        <v>220</v>
      </c>
      <c r="B227" s="297" t="s">
        <v>932</v>
      </c>
      <c r="C227" s="94">
        <v>11100110124</v>
      </c>
      <c r="D227" s="41" t="str">
        <f>IFERROR((VLOOKUP($C227,'Mẫu 4A'!$D$10:$L$400,9,0)),0)</f>
        <v>Không hoàn thành</v>
      </c>
      <c r="E227" s="41" t="s">
        <v>680</v>
      </c>
      <c r="F227" s="267" t="str">
        <f t="shared" si="33"/>
        <v/>
      </c>
      <c r="G227" s="43" t="str">
        <f t="shared" si="34"/>
        <v/>
      </c>
      <c r="H227" s="43" t="str">
        <f t="shared" si="35"/>
        <v/>
      </c>
      <c r="I227" s="43" t="str">
        <f t="shared" si="36"/>
        <v>X</v>
      </c>
      <c r="J227" s="296" t="s">
        <v>601</v>
      </c>
    </row>
    <row r="228" spans="1:10" s="5" customFormat="1" ht="31.5" customHeight="1" x14ac:dyDescent="0.25">
      <c r="A228" s="33">
        <v>221</v>
      </c>
      <c r="B228" s="297" t="s">
        <v>933</v>
      </c>
      <c r="C228" s="94">
        <v>31100001684</v>
      </c>
      <c r="D228" s="41" t="str">
        <f>IFERROR((VLOOKUP($C228,'Mẫu 4A'!$D$10:$L$400,9,0)),0)</f>
        <v>Xuất sắc</v>
      </c>
      <c r="E228" s="41" t="s">
        <v>680</v>
      </c>
      <c r="F228" s="267" t="str">
        <f t="shared" si="33"/>
        <v>X</v>
      </c>
      <c r="G228" s="43" t="str">
        <f t="shared" si="34"/>
        <v/>
      </c>
      <c r="H228" s="43" t="str">
        <f t="shared" si="35"/>
        <v/>
      </c>
      <c r="I228" s="43" t="str">
        <f t="shared" si="36"/>
        <v/>
      </c>
      <c r="J228" s="296"/>
    </row>
    <row r="229" spans="1:10" s="5" customFormat="1" ht="23.45" customHeight="1" x14ac:dyDescent="0.25">
      <c r="A229" s="33">
        <v>222</v>
      </c>
      <c r="B229" s="297" t="s">
        <v>934</v>
      </c>
      <c r="C229" s="94">
        <v>21000001760</v>
      </c>
      <c r="D229" s="41" t="str">
        <f>IFERROR((VLOOKUP($C229,'Mẫu 4A'!$D$10:$L$400,9,0)),0)</f>
        <v>Xuất sắc</v>
      </c>
      <c r="E229" s="41" t="s">
        <v>680</v>
      </c>
      <c r="F229" s="267" t="str">
        <f t="shared" si="33"/>
        <v>X</v>
      </c>
      <c r="G229" s="43" t="str">
        <f t="shared" si="34"/>
        <v/>
      </c>
      <c r="H229" s="43" t="str">
        <f t="shared" si="35"/>
        <v/>
      </c>
      <c r="I229" s="43" t="str">
        <f t="shared" si="36"/>
        <v/>
      </c>
      <c r="J229" s="296"/>
    </row>
    <row r="230" spans="1:10" s="5" customFormat="1" ht="38.25" customHeight="1" x14ac:dyDescent="0.25">
      <c r="A230" s="33">
        <v>223</v>
      </c>
      <c r="B230" s="297" t="s">
        <v>935</v>
      </c>
      <c r="C230" s="94">
        <v>11100119659</v>
      </c>
      <c r="D230" s="41" t="str">
        <f>IFERROR((VLOOKUP($C230,'Mẫu 4A'!$D$10:$L$400,9,0)),0)</f>
        <v>Xuất sắc</v>
      </c>
      <c r="E230" s="41" t="s">
        <v>680</v>
      </c>
      <c r="F230" s="267" t="str">
        <f t="shared" si="33"/>
        <v>X</v>
      </c>
      <c r="G230" s="43" t="str">
        <f t="shared" si="34"/>
        <v/>
      </c>
      <c r="H230" s="43" t="str">
        <f t="shared" si="35"/>
        <v/>
      </c>
      <c r="I230" s="43" t="str">
        <f t="shared" si="36"/>
        <v/>
      </c>
      <c r="J230" s="296"/>
    </row>
    <row r="231" spans="1:10" s="5" customFormat="1" ht="44.25" customHeight="1" x14ac:dyDescent="0.25">
      <c r="A231" s="33">
        <v>224</v>
      </c>
      <c r="B231" s="297" t="s">
        <v>936</v>
      </c>
      <c r="C231" s="94">
        <v>11100109944</v>
      </c>
      <c r="D231" s="41" t="str">
        <f>IFERROR((VLOOKUP($C231,'Mẫu 4A'!$D$10:$L$400,9,0)),0)</f>
        <v>Tốt</v>
      </c>
      <c r="E231" s="41" t="s">
        <v>680</v>
      </c>
      <c r="F231" s="267" t="str">
        <f t="shared" si="33"/>
        <v/>
      </c>
      <c r="G231" s="43" t="str">
        <f t="shared" si="34"/>
        <v>X</v>
      </c>
      <c r="H231" s="43" t="str">
        <f t="shared" si="35"/>
        <v/>
      </c>
      <c r="I231" s="43" t="str">
        <f t="shared" si="36"/>
        <v/>
      </c>
      <c r="J231" s="296"/>
    </row>
    <row r="232" spans="1:10" s="111" customFormat="1" ht="31.5" customHeight="1" x14ac:dyDescent="0.25">
      <c r="A232" s="33">
        <v>225</v>
      </c>
      <c r="B232" s="297" t="s">
        <v>937</v>
      </c>
      <c r="C232" s="77" t="s">
        <v>613</v>
      </c>
      <c r="D232" s="41" t="str">
        <f>IFERROR((VLOOKUP($C232,'Mẫu 4A'!$D$10:$L$400,9,0)),0)</f>
        <v>Xuất sắc</v>
      </c>
      <c r="E232" s="41" t="s">
        <v>699</v>
      </c>
      <c r="F232" s="267" t="str">
        <f t="shared" si="33"/>
        <v>X</v>
      </c>
      <c r="G232" s="43" t="str">
        <f t="shared" si="34"/>
        <v/>
      </c>
      <c r="H232" s="43" t="str">
        <f t="shared" si="35"/>
        <v/>
      </c>
      <c r="I232" s="43" t="str">
        <f t="shared" si="36"/>
        <v/>
      </c>
      <c r="J232" s="296"/>
    </row>
    <row r="233" spans="1:10" s="111" customFormat="1" ht="39.75" customHeight="1" x14ac:dyDescent="0.25">
      <c r="A233" s="33">
        <v>226</v>
      </c>
      <c r="B233" s="297" t="s">
        <v>938</v>
      </c>
      <c r="C233" s="77" t="s">
        <v>616</v>
      </c>
      <c r="D233" s="41" t="str">
        <f>IFERROR((VLOOKUP($C233,'Mẫu 4A'!$D$10:$L$400,9,0)),0)</f>
        <v>Tốt</v>
      </c>
      <c r="E233" s="41" t="s">
        <v>680</v>
      </c>
      <c r="F233" s="267" t="str">
        <f t="shared" si="33"/>
        <v/>
      </c>
      <c r="G233" s="43" t="str">
        <f t="shared" si="34"/>
        <v>X</v>
      </c>
      <c r="H233" s="43" t="str">
        <f t="shared" si="35"/>
        <v/>
      </c>
      <c r="I233" s="43" t="str">
        <f t="shared" si="36"/>
        <v/>
      </c>
      <c r="J233" s="296" t="s">
        <v>334</v>
      </c>
    </row>
    <row r="234" spans="1:10" s="111" customFormat="1" ht="24" customHeight="1" x14ac:dyDescent="0.25">
      <c r="A234" s="33">
        <v>227</v>
      </c>
      <c r="B234" s="297" t="s">
        <v>939</v>
      </c>
      <c r="C234" s="77" t="s">
        <v>618</v>
      </c>
      <c r="D234" s="41" t="str">
        <f>IFERROR((VLOOKUP($C234,'Mẫu 4A'!$D$10:$L$400,9,0)),0)</f>
        <v>Xuất sắc</v>
      </c>
      <c r="E234" s="41" t="s">
        <v>680</v>
      </c>
      <c r="F234" s="267" t="str">
        <f t="shared" si="33"/>
        <v>X</v>
      </c>
      <c r="G234" s="43" t="str">
        <f t="shared" si="34"/>
        <v/>
      </c>
      <c r="H234" s="43" t="str">
        <f t="shared" si="35"/>
        <v/>
      </c>
      <c r="I234" s="43" t="str">
        <f t="shared" si="36"/>
        <v/>
      </c>
      <c r="J234" s="296"/>
    </row>
    <row r="235" spans="1:10" s="111" customFormat="1" ht="24" customHeight="1" x14ac:dyDescent="0.25">
      <c r="A235" s="33">
        <v>228</v>
      </c>
      <c r="B235" s="297" t="s">
        <v>940</v>
      </c>
      <c r="C235" s="77" t="s">
        <v>621</v>
      </c>
      <c r="D235" s="41" t="str">
        <f>IFERROR((VLOOKUP($C235,'Mẫu 4A'!$D$10:$L$400,9,0)),0)</f>
        <v>Xuất sắc</v>
      </c>
      <c r="E235" s="41" t="s">
        <v>680</v>
      </c>
      <c r="F235" s="267" t="str">
        <f t="shared" si="33"/>
        <v>X</v>
      </c>
      <c r="G235" s="43" t="str">
        <f t="shared" si="34"/>
        <v/>
      </c>
      <c r="H235" s="43" t="str">
        <f t="shared" si="35"/>
        <v/>
      </c>
      <c r="I235" s="43" t="str">
        <f t="shared" si="36"/>
        <v/>
      </c>
      <c r="J235" s="296"/>
    </row>
    <row r="236" spans="1:10" s="111" customFormat="1" ht="24" customHeight="1" x14ac:dyDescent="0.25">
      <c r="A236" s="33">
        <v>229</v>
      </c>
      <c r="B236" s="297" t="s">
        <v>941</v>
      </c>
      <c r="C236" s="77" t="s">
        <v>624</v>
      </c>
      <c r="D236" s="41" t="str">
        <f>IFERROR((VLOOKUP($C236,'Mẫu 4A'!$D$10:$L$400,9,0)),0)</f>
        <v>Xuất sắc</v>
      </c>
      <c r="E236" s="41" t="s">
        <v>680</v>
      </c>
      <c r="F236" s="267" t="str">
        <f t="shared" si="33"/>
        <v>X</v>
      </c>
      <c r="G236" s="43" t="str">
        <f t="shared" si="34"/>
        <v/>
      </c>
      <c r="H236" s="43" t="str">
        <f t="shared" si="35"/>
        <v/>
      </c>
      <c r="I236" s="43" t="str">
        <f t="shared" si="36"/>
        <v/>
      </c>
      <c r="J236" s="296"/>
    </row>
    <row r="237" spans="1:10" s="111" customFormat="1" ht="69" customHeight="1" x14ac:dyDescent="0.25">
      <c r="A237" s="33">
        <v>230</v>
      </c>
      <c r="B237" s="297" t="s">
        <v>942</v>
      </c>
      <c r="C237" s="77" t="s">
        <v>626</v>
      </c>
      <c r="D237" s="41" t="str">
        <f>IFERROR((VLOOKUP($C237,'Mẫu 4A'!$D$10:$L$400,9,0)),0)</f>
        <v>Hoàn thành</v>
      </c>
      <c r="E237" s="41" t="s">
        <v>680</v>
      </c>
      <c r="F237" s="267" t="str">
        <f t="shared" si="33"/>
        <v/>
      </c>
      <c r="G237" s="43" t="str">
        <f t="shared" si="34"/>
        <v/>
      </c>
      <c r="H237" s="43" t="str">
        <f t="shared" si="35"/>
        <v>X</v>
      </c>
      <c r="I237" s="43" t="str">
        <f t="shared" si="36"/>
        <v/>
      </c>
      <c r="J237" s="321" t="s">
        <v>627</v>
      </c>
    </row>
    <row r="238" spans="1:10" s="111" customFormat="1" ht="30.75" customHeight="1" x14ac:dyDescent="0.25">
      <c r="A238" s="33">
        <v>231</v>
      </c>
      <c r="B238" s="297" t="s">
        <v>943</v>
      </c>
      <c r="C238" s="77" t="s">
        <v>630</v>
      </c>
      <c r="D238" s="41" t="str">
        <f>IFERROR((VLOOKUP($C238,'Mẫu 4A'!$D$10:$L$400,9,0)),0)</f>
        <v>Tốt</v>
      </c>
      <c r="E238" s="41" t="s">
        <v>680</v>
      </c>
      <c r="F238" s="267" t="str">
        <f t="shared" si="33"/>
        <v/>
      </c>
      <c r="G238" s="43" t="str">
        <f t="shared" si="34"/>
        <v>X</v>
      </c>
      <c r="H238" s="43" t="str">
        <f t="shared" si="35"/>
        <v/>
      </c>
      <c r="I238" s="43" t="str">
        <f t="shared" si="36"/>
        <v/>
      </c>
      <c r="J238" s="296" t="s">
        <v>117</v>
      </c>
    </row>
    <row r="239" spans="1:10" s="111" customFormat="1" ht="34.5" customHeight="1" x14ac:dyDescent="0.25">
      <c r="A239" s="33">
        <v>232</v>
      </c>
      <c r="B239" s="297" t="s">
        <v>944</v>
      </c>
      <c r="C239" s="77" t="s">
        <v>632</v>
      </c>
      <c r="D239" s="41" t="str">
        <f>IFERROR((VLOOKUP($C239,'Mẫu 4A'!$D$10:$L$400,9,0)),0)</f>
        <v>Tốt</v>
      </c>
      <c r="E239" s="41" t="s">
        <v>680</v>
      </c>
      <c r="F239" s="267" t="str">
        <f t="shared" si="33"/>
        <v/>
      </c>
      <c r="G239" s="43" t="str">
        <f t="shared" si="34"/>
        <v>X</v>
      </c>
      <c r="H239" s="43" t="str">
        <f t="shared" si="35"/>
        <v/>
      </c>
      <c r="I239" s="43" t="str">
        <f t="shared" si="36"/>
        <v/>
      </c>
      <c r="J239" s="296"/>
    </row>
    <row r="240" spans="1:10" s="99" customFormat="1" ht="36" customHeight="1" x14ac:dyDescent="0.25">
      <c r="A240" s="33">
        <v>233</v>
      </c>
      <c r="B240" s="297" t="s">
        <v>945</v>
      </c>
      <c r="C240" s="53">
        <v>11100000761</v>
      </c>
      <c r="D240" s="41" t="str">
        <f>IFERROR((VLOOKUP($C240,'Mẫu 4A'!$D$10:$L$400,9,0)),0)</f>
        <v>Xuất sắc</v>
      </c>
      <c r="E240" s="41" t="s">
        <v>700</v>
      </c>
      <c r="F240" s="267" t="str">
        <f t="shared" si="33"/>
        <v>X</v>
      </c>
      <c r="G240" s="43" t="str">
        <f t="shared" si="34"/>
        <v/>
      </c>
      <c r="H240" s="43" t="str">
        <f t="shared" si="35"/>
        <v/>
      </c>
      <c r="I240" s="43" t="str">
        <f t="shared" si="36"/>
        <v/>
      </c>
      <c r="J240" s="296"/>
    </row>
    <row r="241" spans="1:10" s="5" customFormat="1" ht="31.5" customHeight="1" x14ac:dyDescent="0.25">
      <c r="A241" s="33">
        <v>234</v>
      </c>
      <c r="B241" s="297" t="s">
        <v>946</v>
      </c>
      <c r="C241" s="53">
        <v>21000001080</v>
      </c>
      <c r="D241" s="41" t="str">
        <f>IFERROR((VLOOKUP($C241,'Mẫu 4A'!$D$10:$L$400,9,0)),0)</f>
        <v>Tốt</v>
      </c>
      <c r="E241" s="41" t="s">
        <v>680</v>
      </c>
      <c r="F241" s="267" t="str">
        <f t="shared" si="33"/>
        <v/>
      </c>
      <c r="G241" s="43" t="str">
        <f t="shared" si="34"/>
        <v>X</v>
      </c>
      <c r="H241" s="43" t="str">
        <f t="shared" si="35"/>
        <v/>
      </c>
      <c r="I241" s="43" t="str">
        <f t="shared" si="36"/>
        <v/>
      </c>
      <c r="J241" s="296"/>
    </row>
    <row r="242" spans="1:10" s="5" customFormat="1" ht="23.45" customHeight="1" x14ac:dyDescent="0.25">
      <c r="A242" s="33">
        <v>235</v>
      </c>
      <c r="B242" s="297" t="s">
        <v>947</v>
      </c>
      <c r="C242" s="53">
        <v>31100001689</v>
      </c>
      <c r="D242" s="41" t="str">
        <f>IFERROR((VLOOKUP($C242,'Mẫu 4A'!$D$10:$L$400,9,0)),0)</f>
        <v>Tốt</v>
      </c>
      <c r="E242" s="41" t="s">
        <v>680</v>
      </c>
      <c r="F242" s="267" t="str">
        <f t="shared" si="33"/>
        <v/>
      </c>
      <c r="G242" s="43" t="str">
        <f t="shared" si="34"/>
        <v>X</v>
      </c>
      <c r="H242" s="43" t="str">
        <f t="shared" si="35"/>
        <v/>
      </c>
      <c r="I242" s="43" t="str">
        <f t="shared" si="36"/>
        <v/>
      </c>
      <c r="J242" s="296"/>
    </row>
    <row r="243" spans="1:10" s="107" customFormat="1" ht="23.45" customHeight="1" x14ac:dyDescent="0.25">
      <c r="A243" s="33">
        <v>236</v>
      </c>
      <c r="B243" s="297" t="s">
        <v>948</v>
      </c>
      <c r="C243" s="53">
        <v>11100109539</v>
      </c>
      <c r="D243" s="41" t="str">
        <f>IFERROR((VLOOKUP($C243,'Mẫu 4A'!$D$10:$L$400,9,0)),0)</f>
        <v>Tốt</v>
      </c>
      <c r="E243" s="41" t="s">
        <v>680</v>
      </c>
      <c r="F243" s="267" t="str">
        <f t="shared" si="33"/>
        <v/>
      </c>
      <c r="G243" s="43" t="str">
        <f t="shared" si="34"/>
        <v>X</v>
      </c>
      <c r="H243" s="43" t="str">
        <f t="shared" si="35"/>
        <v/>
      </c>
      <c r="I243" s="43" t="str">
        <f t="shared" si="36"/>
        <v/>
      </c>
      <c r="J243" s="296"/>
    </row>
    <row r="244" spans="1:10" s="107" customFormat="1" ht="30" customHeight="1" x14ac:dyDescent="0.25">
      <c r="A244" s="33">
        <v>237</v>
      </c>
      <c r="B244" s="297" t="s">
        <v>949</v>
      </c>
      <c r="C244" s="53">
        <v>21000001726</v>
      </c>
      <c r="D244" s="41" t="str">
        <f>IFERROR((VLOOKUP($C244,'Mẫu 4A'!$D$10:$L$400,9,0)),0)</f>
        <v>Tốt</v>
      </c>
      <c r="E244" s="41" t="s">
        <v>680</v>
      </c>
      <c r="F244" s="267" t="str">
        <f t="shared" si="33"/>
        <v/>
      </c>
      <c r="G244" s="43" t="str">
        <f t="shared" si="34"/>
        <v>X</v>
      </c>
      <c r="H244" s="43" t="str">
        <f t="shared" si="35"/>
        <v/>
      </c>
      <c r="I244" s="43" t="str">
        <f t="shared" si="36"/>
        <v/>
      </c>
      <c r="J244" s="296"/>
    </row>
    <row r="245" spans="1:10" s="5" customFormat="1" ht="23.45" customHeight="1" x14ac:dyDescent="0.25">
      <c r="A245" s="33">
        <v>238</v>
      </c>
      <c r="B245" s="297" t="s">
        <v>950</v>
      </c>
      <c r="C245" s="53">
        <v>21100001275</v>
      </c>
      <c r="D245" s="41" t="str">
        <f>IFERROR((VLOOKUP($C245,'Mẫu 4A'!$D$10:$L$400,9,0)),0)</f>
        <v>Tốt</v>
      </c>
      <c r="E245" s="41" t="s">
        <v>680</v>
      </c>
      <c r="F245" s="267" t="str">
        <f t="shared" si="33"/>
        <v/>
      </c>
      <c r="G245" s="43" t="str">
        <f t="shared" si="34"/>
        <v>X</v>
      </c>
      <c r="H245" s="43" t="str">
        <f t="shared" si="35"/>
        <v/>
      </c>
      <c r="I245" s="43" t="str">
        <f t="shared" si="36"/>
        <v/>
      </c>
      <c r="J245" s="296"/>
    </row>
    <row r="246" spans="1:10" s="5" customFormat="1" ht="23.45" customHeight="1" x14ac:dyDescent="0.25">
      <c r="A246" s="33">
        <v>239</v>
      </c>
      <c r="B246" s="297" t="s">
        <v>951</v>
      </c>
      <c r="C246" s="53">
        <v>71000000520</v>
      </c>
      <c r="D246" s="41" t="str">
        <f>IFERROR((VLOOKUP($C246,'Mẫu 4A'!$D$10:$L$400,9,0)),0)</f>
        <v>Tốt</v>
      </c>
      <c r="E246" s="41" t="s">
        <v>680</v>
      </c>
      <c r="F246" s="267" t="str">
        <f t="shared" si="33"/>
        <v/>
      </c>
      <c r="G246" s="43" t="str">
        <f t="shared" si="34"/>
        <v>X</v>
      </c>
      <c r="H246" s="43" t="str">
        <f t="shared" si="35"/>
        <v/>
      </c>
      <c r="I246" s="43" t="str">
        <f t="shared" si="36"/>
        <v/>
      </c>
      <c r="J246" s="296"/>
    </row>
    <row r="247" spans="1:10" s="5" customFormat="1" ht="23.45" customHeight="1" x14ac:dyDescent="0.25">
      <c r="A247" s="33">
        <v>240</v>
      </c>
      <c r="B247" s="297" t="s">
        <v>952</v>
      </c>
      <c r="C247" s="53">
        <v>11100111411</v>
      </c>
      <c r="D247" s="41" t="str">
        <f>IFERROR((VLOOKUP($C247,'Mẫu 4A'!$D$10:$L$400,9,0)),0)</f>
        <v>Tốt</v>
      </c>
      <c r="E247" s="41" t="s">
        <v>680</v>
      </c>
      <c r="F247" s="267" t="str">
        <f t="shared" si="33"/>
        <v/>
      </c>
      <c r="G247" s="43" t="str">
        <f t="shared" si="34"/>
        <v>X</v>
      </c>
      <c r="H247" s="43" t="str">
        <f t="shared" si="35"/>
        <v/>
      </c>
      <c r="I247" s="43" t="str">
        <f t="shared" si="36"/>
        <v/>
      </c>
      <c r="J247" s="296"/>
    </row>
    <row r="248" spans="1:10" s="5" customFormat="1" ht="23.45" customHeight="1" x14ac:dyDescent="0.25">
      <c r="A248" s="33">
        <v>241</v>
      </c>
      <c r="B248" s="297" t="s">
        <v>953</v>
      </c>
      <c r="C248" s="53">
        <v>40900000624</v>
      </c>
      <c r="D248" s="41" t="str">
        <f>IFERROR((VLOOKUP($C248,'Mẫu 4A'!$D$10:$L$400,9,0)),0)</f>
        <v>Xuất sắc</v>
      </c>
      <c r="E248" s="41" t="s">
        <v>680</v>
      </c>
      <c r="F248" s="267" t="str">
        <f t="shared" si="33"/>
        <v>X</v>
      </c>
      <c r="G248" s="43" t="str">
        <f t="shared" si="34"/>
        <v/>
      </c>
      <c r="H248" s="43" t="str">
        <f t="shared" si="35"/>
        <v/>
      </c>
      <c r="I248" s="43" t="str">
        <f t="shared" si="36"/>
        <v/>
      </c>
      <c r="J248" s="296"/>
    </row>
    <row r="249" spans="1:10" s="5" customFormat="1" ht="33" customHeight="1" x14ac:dyDescent="0.25">
      <c r="A249" s="33">
        <v>242</v>
      </c>
      <c r="B249" s="297" t="s">
        <v>954</v>
      </c>
      <c r="C249" s="182">
        <v>50800000001</v>
      </c>
      <c r="D249" s="41" t="str">
        <f>IFERROR((VLOOKUP($C249,'Mẫu 4A'!$D$10:$L$400,9,0)),0)</f>
        <v>Xuất sắc</v>
      </c>
      <c r="E249" s="41" t="s">
        <v>701</v>
      </c>
      <c r="F249" s="267" t="str">
        <f t="shared" si="33"/>
        <v>X</v>
      </c>
      <c r="G249" s="43" t="str">
        <f t="shared" si="34"/>
        <v/>
      </c>
      <c r="H249" s="43" t="str">
        <f t="shared" si="35"/>
        <v/>
      </c>
      <c r="I249" s="43" t="str">
        <f t="shared" si="36"/>
        <v/>
      </c>
      <c r="J249" s="296" t="s">
        <v>648</v>
      </c>
    </row>
    <row r="250" spans="1:10" s="107" customFormat="1" ht="38.25" customHeight="1" x14ac:dyDescent="0.25">
      <c r="A250" s="33">
        <v>243</v>
      </c>
      <c r="B250" s="297" t="s">
        <v>955</v>
      </c>
      <c r="C250" s="223">
        <v>60200000588</v>
      </c>
      <c r="D250" s="41" t="str">
        <f>IFERROR((VLOOKUP($C250,'Mẫu 4A'!$D$10:$L$400,9,0)),0)</f>
        <v>Tốt</v>
      </c>
      <c r="E250" s="41" t="s">
        <v>680</v>
      </c>
      <c r="F250" s="267" t="str">
        <f t="shared" si="33"/>
        <v/>
      </c>
      <c r="G250" s="43" t="str">
        <f t="shared" si="34"/>
        <v>X</v>
      </c>
      <c r="H250" s="43" t="str">
        <f t="shared" si="35"/>
        <v/>
      </c>
      <c r="I250" s="43" t="str">
        <f t="shared" si="36"/>
        <v/>
      </c>
      <c r="J250" s="321" t="s">
        <v>435</v>
      </c>
    </row>
    <row r="251" spans="1:10" s="5" customFormat="1" ht="25.5" customHeight="1" x14ac:dyDescent="0.25">
      <c r="A251" s="33">
        <v>244</v>
      </c>
      <c r="B251" s="297" t="s">
        <v>956</v>
      </c>
      <c r="C251" s="182">
        <v>60300000100</v>
      </c>
      <c r="D251" s="41" t="str">
        <f>IFERROR((VLOOKUP($C251,'Mẫu 4A'!$D$10:$L$400,9,0)),0)</f>
        <v>Xuất sắc</v>
      </c>
      <c r="E251" s="41" t="s">
        <v>680</v>
      </c>
      <c r="F251" s="267" t="str">
        <f t="shared" si="33"/>
        <v>X</v>
      </c>
      <c r="G251" s="43" t="str">
        <f t="shared" si="34"/>
        <v/>
      </c>
      <c r="H251" s="43" t="str">
        <f t="shared" si="35"/>
        <v/>
      </c>
      <c r="I251" s="43" t="str">
        <f t="shared" si="36"/>
        <v/>
      </c>
      <c r="J251" s="296"/>
    </row>
    <row r="252" spans="1:10" s="5" customFormat="1" ht="29.25" customHeight="1" x14ac:dyDescent="0.25">
      <c r="A252" s="33">
        <v>245</v>
      </c>
      <c r="B252" s="297" t="s">
        <v>957</v>
      </c>
      <c r="C252" s="182">
        <v>60200000731</v>
      </c>
      <c r="D252" s="41" t="str">
        <f>IFERROR((VLOOKUP($C252,'Mẫu 4A'!$D$10:$L$400,9,0)),0)</f>
        <v>Tốt</v>
      </c>
      <c r="E252" s="41" t="s">
        <v>680</v>
      </c>
      <c r="F252" s="267" t="str">
        <f t="shared" si="33"/>
        <v/>
      </c>
      <c r="G252" s="43" t="str">
        <f t="shared" si="34"/>
        <v>X</v>
      </c>
      <c r="H252" s="43" t="str">
        <f t="shared" si="35"/>
        <v/>
      </c>
      <c r="I252" s="43" t="str">
        <f t="shared" si="36"/>
        <v/>
      </c>
      <c r="J252" s="296"/>
    </row>
    <row r="253" spans="1:10" s="5" customFormat="1" ht="27.2" customHeight="1" x14ac:dyDescent="0.25">
      <c r="A253" s="33">
        <v>246</v>
      </c>
      <c r="B253" s="297" t="s">
        <v>958</v>
      </c>
      <c r="C253" s="182">
        <v>71000000474</v>
      </c>
      <c r="D253" s="41" t="str">
        <f>IFERROR((VLOOKUP($C253,'Mẫu 4A'!$D$10:$L$400,9,0)),0)</f>
        <v>Tốt</v>
      </c>
      <c r="E253" s="41" t="s">
        <v>680</v>
      </c>
      <c r="F253" s="267" t="str">
        <f t="shared" si="33"/>
        <v/>
      </c>
      <c r="G253" s="43" t="str">
        <f t="shared" si="34"/>
        <v>X</v>
      </c>
      <c r="H253" s="43" t="str">
        <f t="shared" si="35"/>
        <v/>
      </c>
      <c r="I253" s="43" t="str">
        <f t="shared" si="36"/>
        <v/>
      </c>
      <c r="J253" s="296"/>
    </row>
    <row r="254" spans="1:10" s="5" customFormat="1" ht="26.25" customHeight="1" x14ac:dyDescent="0.25">
      <c r="A254" s="33">
        <v>247</v>
      </c>
      <c r="B254" s="297" t="s">
        <v>959</v>
      </c>
      <c r="C254" s="182">
        <v>60300000171</v>
      </c>
      <c r="D254" s="41" t="str">
        <f>IFERROR((VLOOKUP($C254,'Mẫu 4A'!$D$10:$L$400,9,0)),0)</f>
        <v>Tốt</v>
      </c>
      <c r="E254" s="41" t="s">
        <v>680</v>
      </c>
      <c r="F254" s="267" t="str">
        <f t="shared" si="33"/>
        <v/>
      </c>
      <c r="G254" s="43" t="str">
        <f t="shared" si="34"/>
        <v>X</v>
      </c>
      <c r="H254" s="43" t="str">
        <f t="shared" si="35"/>
        <v/>
      </c>
      <c r="I254" s="43" t="str">
        <f t="shared" si="36"/>
        <v/>
      </c>
      <c r="J254" s="296"/>
    </row>
    <row r="255" spans="1:10" s="5" customFormat="1" ht="30.75" customHeight="1" x14ac:dyDescent="0.25">
      <c r="A255" s="33">
        <v>248</v>
      </c>
      <c r="B255" s="297" t="s">
        <v>960</v>
      </c>
      <c r="C255" s="182">
        <v>51200000905</v>
      </c>
      <c r="D255" s="41" t="str">
        <f>IFERROR((VLOOKUP($C255,'Mẫu 4A'!$D$10:$L$400,9,0)),0)</f>
        <v>Tốt</v>
      </c>
      <c r="E255" s="41" t="s">
        <v>680</v>
      </c>
      <c r="F255" s="267" t="str">
        <f t="shared" si="33"/>
        <v/>
      </c>
      <c r="G255" s="43" t="str">
        <f t="shared" si="34"/>
        <v>X</v>
      </c>
      <c r="H255" s="43" t="str">
        <f t="shared" si="35"/>
        <v/>
      </c>
      <c r="I255" s="43" t="str">
        <f t="shared" si="36"/>
        <v/>
      </c>
      <c r="J255" s="296"/>
    </row>
    <row r="256" spans="1:10" s="5" customFormat="1" ht="32.25" customHeight="1" x14ac:dyDescent="0.25">
      <c r="A256" s="33">
        <v>249</v>
      </c>
      <c r="B256" s="297" t="s">
        <v>961</v>
      </c>
      <c r="C256" s="182">
        <v>60200000517</v>
      </c>
      <c r="D256" s="41" t="str">
        <f>IFERROR((VLOOKUP($C256,'Mẫu 4A'!$D$10:$L$400,9,0)),0)</f>
        <v>Xuất sắc</v>
      </c>
      <c r="E256" s="41" t="s">
        <v>680</v>
      </c>
      <c r="F256" s="267" t="str">
        <f t="shared" si="33"/>
        <v>X</v>
      </c>
      <c r="G256" s="43" t="str">
        <f t="shared" si="34"/>
        <v/>
      </c>
      <c r="H256" s="43" t="str">
        <f t="shared" si="35"/>
        <v/>
      </c>
      <c r="I256" s="43" t="str">
        <f t="shared" si="36"/>
        <v/>
      </c>
      <c r="J256" s="296"/>
    </row>
    <row r="257" spans="1:10" s="5" customFormat="1" ht="36" customHeight="1" x14ac:dyDescent="0.25">
      <c r="A257" s="33">
        <v>250</v>
      </c>
      <c r="B257" s="297" t="s">
        <v>962</v>
      </c>
      <c r="C257" s="182">
        <v>60200000637</v>
      </c>
      <c r="D257" s="41" t="str">
        <f>IFERROR((VLOOKUP($C257,'Mẫu 4A'!$D$10:$L$400,9,0)),0)</f>
        <v>Tốt</v>
      </c>
      <c r="E257" s="41" t="s">
        <v>680</v>
      </c>
      <c r="F257" s="267" t="str">
        <f t="shared" si="33"/>
        <v/>
      </c>
      <c r="G257" s="43" t="str">
        <f t="shared" si="34"/>
        <v>X</v>
      </c>
      <c r="H257" s="43" t="str">
        <f t="shared" si="35"/>
        <v/>
      </c>
      <c r="I257" s="43" t="str">
        <f t="shared" si="36"/>
        <v/>
      </c>
      <c r="J257" s="296"/>
    </row>
    <row r="258" spans="1:10" s="5" customFormat="1" ht="23.45" customHeight="1" x14ac:dyDescent="0.25">
      <c r="A258" s="33">
        <v>251</v>
      </c>
      <c r="B258" s="297" t="s">
        <v>963</v>
      </c>
      <c r="C258" s="223">
        <v>71000000507</v>
      </c>
      <c r="D258" s="41" t="str">
        <f>IFERROR((VLOOKUP($C258,'Mẫu 4A'!$D$10:$L$400,9,0)),0)</f>
        <v>Tốt</v>
      </c>
      <c r="E258" s="41" t="s">
        <v>680</v>
      </c>
      <c r="F258" s="267" t="str">
        <f t="shared" si="33"/>
        <v/>
      </c>
      <c r="G258" s="43" t="str">
        <f t="shared" si="34"/>
        <v>X</v>
      </c>
      <c r="H258" s="43" t="str">
        <f t="shared" si="35"/>
        <v/>
      </c>
      <c r="I258" s="43" t="str">
        <f t="shared" si="36"/>
        <v/>
      </c>
      <c r="J258" s="296"/>
    </row>
    <row r="259" spans="1:10" s="107" customFormat="1" ht="23.45" customHeight="1" x14ac:dyDescent="0.25">
      <c r="A259" s="33">
        <v>252</v>
      </c>
      <c r="B259" s="297" t="s">
        <v>964</v>
      </c>
      <c r="C259" s="223">
        <v>60300000115</v>
      </c>
      <c r="D259" s="41" t="str">
        <f>IFERROR((VLOOKUP($C259,'Mẫu 4A'!$D$10:$L$400,9,0)),0)</f>
        <v>Tốt</v>
      </c>
      <c r="E259" s="41" t="s">
        <v>680</v>
      </c>
      <c r="F259" s="267" t="str">
        <f t="shared" si="33"/>
        <v/>
      </c>
      <c r="G259" s="43" t="str">
        <f t="shared" si="34"/>
        <v>X</v>
      </c>
      <c r="H259" s="43" t="str">
        <f t="shared" si="35"/>
        <v/>
      </c>
      <c r="I259" s="43" t="str">
        <f t="shared" si="36"/>
        <v/>
      </c>
      <c r="J259" s="296"/>
    </row>
    <row r="260" spans="1:10" s="5" customFormat="1" ht="30.75" customHeight="1" x14ac:dyDescent="0.25">
      <c r="A260" s="33">
        <v>253</v>
      </c>
      <c r="B260" s="297" t="s">
        <v>965</v>
      </c>
      <c r="C260" s="223">
        <v>60300000125</v>
      </c>
      <c r="D260" s="41" t="str">
        <f>IFERROR((VLOOKUP($C260,'Mẫu 4A'!$D$10:$L$400,9,0)),0)</f>
        <v>Tốt</v>
      </c>
      <c r="E260" s="41" t="s">
        <v>680</v>
      </c>
      <c r="F260" s="267" t="str">
        <f t="shared" si="33"/>
        <v/>
      </c>
      <c r="G260" s="43" t="str">
        <f t="shared" si="34"/>
        <v>X</v>
      </c>
      <c r="H260" s="43" t="str">
        <f t="shared" si="35"/>
        <v/>
      </c>
      <c r="I260" s="43" t="str">
        <f t="shared" si="36"/>
        <v/>
      </c>
      <c r="J260" s="296" t="s">
        <v>334</v>
      </c>
    </row>
    <row r="261" spans="1:10" s="5" customFormat="1" ht="23.45" customHeight="1" x14ac:dyDescent="0.25">
      <c r="A261" s="33">
        <v>254</v>
      </c>
      <c r="B261" s="297" t="s">
        <v>966</v>
      </c>
      <c r="C261" s="137">
        <v>80600000693</v>
      </c>
      <c r="D261" s="41" t="str">
        <f>IFERROR((VLOOKUP($C261,'Mẫu 4A'!$D$10:$L$400,9,0)),0)</f>
        <v>Xuất sắc</v>
      </c>
      <c r="E261" s="43" t="s">
        <v>702</v>
      </c>
      <c r="F261" s="267" t="str">
        <f t="shared" si="33"/>
        <v>X</v>
      </c>
      <c r="G261" s="43" t="str">
        <f t="shared" si="34"/>
        <v/>
      </c>
      <c r="H261" s="43" t="str">
        <f t="shared" si="35"/>
        <v/>
      </c>
      <c r="I261" s="43" t="str">
        <f t="shared" si="36"/>
        <v/>
      </c>
      <c r="J261" s="296"/>
    </row>
    <row r="262" spans="1:10" s="99" customFormat="1" ht="25.5" customHeight="1" x14ac:dyDescent="0.25">
      <c r="A262" s="290" t="s">
        <v>705</v>
      </c>
      <c r="B262" s="310" t="s">
        <v>336</v>
      </c>
      <c r="C262" s="290"/>
      <c r="D262" s="293"/>
      <c r="E262" s="311"/>
      <c r="F262" s="312">
        <f>COUNTIF(F263:F272,"X")</f>
        <v>7</v>
      </c>
      <c r="G262" s="312">
        <f t="shared" ref="G262:I262" si="37">COUNTIF(G263:G272,"X")</f>
        <v>3</v>
      </c>
      <c r="H262" s="312">
        <f t="shared" si="37"/>
        <v>0</v>
      </c>
      <c r="I262" s="312">
        <f t="shared" si="37"/>
        <v>0</v>
      </c>
      <c r="J262" s="307"/>
    </row>
    <row r="263" spans="1:10" s="151" customFormat="1" ht="37.700000000000003" customHeight="1" x14ac:dyDescent="0.25">
      <c r="A263" s="117">
        <v>1</v>
      </c>
      <c r="B263" s="297" t="s">
        <v>967</v>
      </c>
      <c r="C263" s="149">
        <v>81200000317</v>
      </c>
      <c r="D263" s="41" t="str">
        <f>IFERROR((VLOOKUP($C263,'Mẫu 4A'!$D$10:$L$400,9,0)),0)</f>
        <v>Xuất sắc</v>
      </c>
      <c r="E263" s="41" t="s">
        <v>680</v>
      </c>
      <c r="F263" s="267" t="str">
        <f t="shared" ref="F263:F272" si="38">IF($D263="Xuất sắc","X","")</f>
        <v>X</v>
      </c>
      <c r="G263" s="43" t="str">
        <f t="shared" ref="G263:G272" si="39">IF($D263="Tốt","X","")</f>
        <v/>
      </c>
      <c r="H263" s="43" t="str">
        <f t="shared" ref="H263:H272" si="40">IF($D263="Hoàn thành","X","")</f>
        <v/>
      </c>
      <c r="I263" s="43" t="str">
        <f t="shared" ref="I263:I272" si="41">IF($D263="Không hoàn thành","X","")</f>
        <v/>
      </c>
      <c r="J263" s="296"/>
    </row>
    <row r="264" spans="1:10" s="99" customFormat="1" ht="23.45" customHeight="1" x14ac:dyDescent="0.25">
      <c r="A264" s="75">
        <v>2</v>
      </c>
      <c r="B264" s="297" t="s">
        <v>968</v>
      </c>
      <c r="C264" s="53">
        <v>81000000911</v>
      </c>
      <c r="D264" s="41" t="str">
        <f>IFERROR((VLOOKUP($C264,'Mẫu 4A'!$D$10:$L$400,9,0)),0)</f>
        <v>Xuất sắc</v>
      </c>
      <c r="E264" s="41" t="s">
        <v>696</v>
      </c>
      <c r="F264" s="267" t="str">
        <f t="shared" si="38"/>
        <v>X</v>
      </c>
      <c r="G264" s="43" t="str">
        <f t="shared" si="39"/>
        <v/>
      </c>
      <c r="H264" s="43" t="str">
        <f t="shared" si="40"/>
        <v/>
      </c>
      <c r="I264" s="43" t="str">
        <f t="shared" si="41"/>
        <v/>
      </c>
      <c r="J264" s="296"/>
    </row>
    <row r="265" spans="1:10" s="99" customFormat="1" ht="23.45" customHeight="1" x14ac:dyDescent="0.25">
      <c r="A265" s="117">
        <v>3</v>
      </c>
      <c r="B265" s="297" t="s">
        <v>969</v>
      </c>
      <c r="C265" s="53">
        <v>90400000059</v>
      </c>
      <c r="D265" s="41" t="str">
        <f>IFERROR((VLOOKUP($C265,'Mẫu 4A'!$D$10:$L$400,9,0)),0)</f>
        <v>Xuất sắc</v>
      </c>
      <c r="E265" s="41" t="s">
        <v>680</v>
      </c>
      <c r="F265" s="267" t="str">
        <f t="shared" si="38"/>
        <v>X</v>
      </c>
      <c r="G265" s="43" t="str">
        <f t="shared" si="39"/>
        <v/>
      </c>
      <c r="H265" s="43" t="str">
        <f t="shared" si="40"/>
        <v/>
      </c>
      <c r="I265" s="43" t="str">
        <f t="shared" si="41"/>
        <v/>
      </c>
      <c r="J265" s="296"/>
    </row>
    <row r="266" spans="1:10" s="209" customFormat="1" ht="23.45" customHeight="1" x14ac:dyDescent="0.25">
      <c r="A266" s="75">
        <v>4</v>
      </c>
      <c r="B266" s="297" t="s">
        <v>970</v>
      </c>
      <c r="C266" s="53">
        <v>90100000741</v>
      </c>
      <c r="D266" s="41" t="str">
        <f>IFERROR((VLOOKUP($C266,'Mẫu 4A'!$D$10:$L$400,9,0)),0)</f>
        <v>Xuất sắc</v>
      </c>
      <c r="E266" s="41" t="s">
        <v>697</v>
      </c>
      <c r="F266" s="267" t="str">
        <f t="shared" si="38"/>
        <v>X</v>
      </c>
      <c r="G266" s="43" t="str">
        <f t="shared" si="39"/>
        <v/>
      </c>
      <c r="H266" s="43" t="str">
        <f t="shared" si="40"/>
        <v/>
      </c>
      <c r="I266" s="43" t="str">
        <f t="shared" si="41"/>
        <v/>
      </c>
      <c r="J266" s="296"/>
    </row>
    <row r="267" spans="1:10" s="99" customFormat="1" ht="37.700000000000003" customHeight="1" x14ac:dyDescent="0.25">
      <c r="A267" s="117">
        <v>5</v>
      </c>
      <c r="B267" s="297" t="s">
        <v>971</v>
      </c>
      <c r="C267" s="81">
        <v>81000001014</v>
      </c>
      <c r="D267" s="41" t="str">
        <f>IFERROR((VLOOKUP($C267,'Mẫu 4A'!$D$10:$L$400,9,0)),0)</f>
        <v>Xuất sắc</v>
      </c>
      <c r="E267" s="41" t="s">
        <v>698</v>
      </c>
      <c r="F267" s="267" t="str">
        <f t="shared" si="38"/>
        <v>X</v>
      </c>
      <c r="G267" s="43" t="str">
        <f t="shared" si="39"/>
        <v/>
      </c>
      <c r="H267" s="43" t="str">
        <f t="shared" si="40"/>
        <v/>
      </c>
      <c r="I267" s="43" t="str">
        <f t="shared" si="41"/>
        <v/>
      </c>
      <c r="J267" s="296"/>
    </row>
    <row r="268" spans="1:10" s="99" customFormat="1" ht="57.75" customHeight="1" x14ac:dyDescent="0.25">
      <c r="A268" s="75">
        <v>6</v>
      </c>
      <c r="B268" s="297" t="s">
        <v>972</v>
      </c>
      <c r="C268" s="81">
        <v>81000000903</v>
      </c>
      <c r="D268" s="41" t="str">
        <f>IFERROR((VLOOKUP($C268,'Mẫu 4A'!$D$10:$L$400,9,0)),0)</f>
        <v>Xuất sắc</v>
      </c>
      <c r="E268" s="41" t="s">
        <v>680</v>
      </c>
      <c r="F268" s="267" t="str">
        <f t="shared" si="38"/>
        <v>X</v>
      </c>
      <c r="G268" s="43" t="str">
        <f t="shared" si="39"/>
        <v/>
      </c>
      <c r="H268" s="43" t="str">
        <f t="shared" si="40"/>
        <v/>
      </c>
      <c r="I268" s="43" t="str">
        <f t="shared" si="41"/>
        <v/>
      </c>
      <c r="J268" s="296"/>
    </row>
    <row r="269" spans="1:10" s="99" customFormat="1" ht="39" customHeight="1" x14ac:dyDescent="0.25">
      <c r="A269" s="117">
        <v>7</v>
      </c>
      <c r="B269" s="297" t="s">
        <v>973</v>
      </c>
      <c r="C269" s="81">
        <v>90100000730</v>
      </c>
      <c r="D269" s="41" t="str">
        <f>IFERROR((VLOOKUP($C269,'Mẫu 4A'!$D$10:$L$400,9,0)),0)</f>
        <v>Xuất sắc</v>
      </c>
      <c r="E269" s="41" t="s">
        <v>680</v>
      </c>
      <c r="F269" s="267" t="str">
        <f t="shared" si="38"/>
        <v>X</v>
      </c>
      <c r="G269" s="43" t="str">
        <f t="shared" si="39"/>
        <v/>
      </c>
      <c r="H269" s="43" t="str">
        <f t="shared" si="40"/>
        <v/>
      </c>
      <c r="I269" s="43" t="str">
        <f t="shared" si="41"/>
        <v/>
      </c>
      <c r="J269" s="296"/>
    </row>
    <row r="270" spans="1:10" s="5" customFormat="1" ht="23.45" customHeight="1" x14ac:dyDescent="0.25">
      <c r="A270" s="75">
        <v>8</v>
      </c>
      <c r="B270" s="297" t="s">
        <v>974</v>
      </c>
      <c r="C270" s="53">
        <v>81000000908</v>
      </c>
      <c r="D270" s="41" t="str">
        <f>IFERROR((VLOOKUP($C270,'Mẫu 4A'!$D$10:$L$400,9,0)),0)</f>
        <v>Tốt</v>
      </c>
      <c r="E270" s="41" t="s">
        <v>700</v>
      </c>
      <c r="F270" s="267" t="str">
        <f t="shared" si="38"/>
        <v/>
      </c>
      <c r="G270" s="43" t="str">
        <f t="shared" si="39"/>
        <v>X</v>
      </c>
      <c r="H270" s="43" t="str">
        <f t="shared" si="40"/>
        <v/>
      </c>
      <c r="I270" s="43" t="str">
        <f t="shared" si="41"/>
        <v/>
      </c>
      <c r="J270" s="296"/>
    </row>
    <row r="271" spans="1:10" s="99" customFormat="1" ht="23.45" customHeight="1" x14ac:dyDescent="0.25">
      <c r="A271" s="117">
        <v>9</v>
      </c>
      <c r="B271" s="297" t="s">
        <v>975</v>
      </c>
      <c r="C271" s="182">
        <v>81000000906</v>
      </c>
      <c r="D271" s="41" t="str">
        <f>IFERROR((VLOOKUP($C271,'Mẫu 4A'!$D$10:$L$400,9,0)),0)</f>
        <v>Tốt</v>
      </c>
      <c r="E271" s="41" t="s">
        <v>701</v>
      </c>
      <c r="F271" s="267" t="str">
        <f t="shared" si="38"/>
        <v/>
      </c>
      <c r="G271" s="43" t="str">
        <f t="shared" si="39"/>
        <v>X</v>
      </c>
      <c r="H271" s="43" t="str">
        <f t="shared" si="40"/>
        <v/>
      </c>
      <c r="I271" s="43" t="str">
        <f t="shared" si="41"/>
        <v/>
      </c>
      <c r="J271" s="296"/>
    </row>
    <row r="272" spans="1:10" s="99" customFormat="1" ht="23.45" customHeight="1" x14ac:dyDescent="0.25">
      <c r="A272" s="75">
        <v>10</v>
      </c>
      <c r="B272" s="297" t="s">
        <v>976</v>
      </c>
      <c r="C272" s="224">
        <v>90400000056</v>
      </c>
      <c r="D272" s="41" t="str">
        <f>IFERROR((VLOOKUP($C272,'Mẫu 4A'!$D$10:$L$400,9,0)),0)</f>
        <v>Tốt</v>
      </c>
      <c r="E272" s="43" t="s">
        <v>702</v>
      </c>
      <c r="F272" s="267" t="str">
        <f t="shared" si="38"/>
        <v/>
      </c>
      <c r="G272" s="43" t="str">
        <f t="shared" si="39"/>
        <v>X</v>
      </c>
      <c r="H272" s="43" t="str">
        <f t="shared" si="40"/>
        <v/>
      </c>
      <c r="I272" s="43" t="str">
        <f t="shared" si="41"/>
        <v/>
      </c>
      <c r="J272" s="296"/>
    </row>
    <row r="273" spans="1:10" s="5" customFormat="1" ht="25.5" customHeight="1" x14ac:dyDescent="0.25">
      <c r="A273" s="290" t="s">
        <v>706</v>
      </c>
      <c r="B273" s="310" t="s">
        <v>84</v>
      </c>
      <c r="C273" s="290"/>
      <c r="D273" s="293"/>
      <c r="E273" s="313"/>
      <c r="F273" s="312">
        <f>COUNTIF(F274:F279,"X")</f>
        <v>4</v>
      </c>
      <c r="G273" s="312">
        <f t="shared" ref="G273:I273" si="42">COUNTIF(G274:G279,"X")</f>
        <v>2</v>
      </c>
      <c r="H273" s="312">
        <f t="shared" si="42"/>
        <v>0</v>
      </c>
      <c r="I273" s="312">
        <f t="shared" si="42"/>
        <v>0</v>
      </c>
      <c r="J273" s="307"/>
    </row>
    <row r="274" spans="1:10" s="55" customFormat="1" ht="25.5" customHeight="1" x14ac:dyDescent="0.25">
      <c r="A274" s="51">
        <v>1</v>
      </c>
      <c r="B274" s="297" t="s">
        <v>977</v>
      </c>
      <c r="C274" s="52">
        <v>11100000803</v>
      </c>
      <c r="D274" s="41" t="str">
        <f>IFERROR((VLOOKUP($C274,'Mẫu 4A'!$D$10:$L$400,9,0)),0)</f>
        <v>Xuất sắc</v>
      </c>
      <c r="E274" s="268" t="s">
        <v>679</v>
      </c>
      <c r="F274" s="267" t="str">
        <f t="shared" ref="F274:F279" si="43">IF($D274="Xuất sắc","X","")</f>
        <v>X</v>
      </c>
      <c r="G274" s="43" t="str">
        <f t="shared" ref="G274:G279" si="44">IF($D274="Tốt","X","")</f>
        <v/>
      </c>
      <c r="H274" s="43" t="str">
        <f t="shared" ref="H274:H279" si="45">IF($D274="Hoàn thành","X","")</f>
        <v/>
      </c>
      <c r="I274" s="43" t="str">
        <f t="shared" ref="I274:I279" si="46">IF($D274="Không hoàn thành","X","")</f>
        <v/>
      </c>
      <c r="J274" s="296"/>
    </row>
    <row r="275" spans="1:10" s="55" customFormat="1" ht="25.5" customHeight="1" x14ac:dyDescent="0.25">
      <c r="A275" s="51">
        <v>2</v>
      </c>
      <c r="B275" s="297" t="s">
        <v>978</v>
      </c>
      <c r="C275" s="52" t="s">
        <v>89</v>
      </c>
      <c r="D275" s="41" t="str">
        <f>IFERROR((VLOOKUP($C275,'Mẫu 4A'!$D$10:$L$400,9,0)),0)</f>
        <v>Xuất sắc</v>
      </c>
      <c r="E275" s="258" t="s">
        <v>680</v>
      </c>
      <c r="F275" s="267" t="str">
        <f t="shared" si="43"/>
        <v>X</v>
      </c>
      <c r="G275" s="43" t="str">
        <f t="shared" si="44"/>
        <v/>
      </c>
      <c r="H275" s="43" t="str">
        <f t="shared" si="45"/>
        <v/>
      </c>
      <c r="I275" s="43" t="str">
        <f t="shared" si="46"/>
        <v/>
      </c>
      <c r="J275" s="296"/>
    </row>
    <row r="276" spans="1:10" s="55" customFormat="1" ht="25.5" customHeight="1" x14ac:dyDescent="0.25">
      <c r="A276" s="51">
        <v>3</v>
      </c>
      <c r="B276" s="297" t="s">
        <v>979</v>
      </c>
      <c r="C276" s="52" t="s">
        <v>92</v>
      </c>
      <c r="D276" s="41" t="str">
        <f>IFERROR((VLOOKUP($C276,'Mẫu 4A'!$D$10:$L$400,9,0)),0)</f>
        <v>Xuất sắc</v>
      </c>
      <c r="E276" s="258" t="s">
        <v>680</v>
      </c>
      <c r="F276" s="267" t="str">
        <f t="shared" si="43"/>
        <v>X</v>
      </c>
      <c r="G276" s="43" t="str">
        <f t="shared" si="44"/>
        <v/>
      </c>
      <c r="H276" s="43" t="str">
        <f t="shared" si="45"/>
        <v/>
      </c>
      <c r="I276" s="43" t="str">
        <f t="shared" si="46"/>
        <v/>
      </c>
      <c r="J276" s="296"/>
    </row>
    <row r="277" spans="1:10" s="83" customFormat="1" ht="24.75" customHeight="1" x14ac:dyDescent="0.25">
      <c r="A277" s="51">
        <v>4</v>
      </c>
      <c r="B277" s="297" t="s">
        <v>980</v>
      </c>
      <c r="C277" s="81" t="s">
        <v>160</v>
      </c>
      <c r="D277" s="41" t="str">
        <f>IFERROR((VLOOKUP($C277,'Mẫu 4A'!$D$10:$L$400,9,0)),0)</f>
        <v>Tốt</v>
      </c>
      <c r="E277" s="258" t="s">
        <v>681</v>
      </c>
      <c r="F277" s="267" t="str">
        <f t="shared" si="43"/>
        <v/>
      </c>
      <c r="G277" s="43" t="str">
        <f t="shared" si="44"/>
        <v>X</v>
      </c>
      <c r="H277" s="43" t="str">
        <f t="shared" si="45"/>
        <v/>
      </c>
      <c r="I277" s="43" t="str">
        <f t="shared" si="46"/>
        <v/>
      </c>
      <c r="J277" s="296"/>
    </row>
    <row r="278" spans="1:10" s="83" customFormat="1" ht="24.75" customHeight="1" x14ac:dyDescent="0.25">
      <c r="A278" s="51">
        <v>5</v>
      </c>
      <c r="B278" s="297" t="s">
        <v>981</v>
      </c>
      <c r="C278" s="81" t="s">
        <v>163</v>
      </c>
      <c r="D278" s="41" t="str">
        <f>IFERROR((VLOOKUP($C278,'Mẫu 4A'!$D$10:$L$400,9,0)),0)</f>
        <v>Xuất sắc</v>
      </c>
      <c r="E278" s="45" t="s">
        <v>680</v>
      </c>
      <c r="F278" s="267" t="str">
        <f t="shared" si="43"/>
        <v>X</v>
      </c>
      <c r="G278" s="43" t="str">
        <f t="shared" si="44"/>
        <v/>
      </c>
      <c r="H278" s="43" t="str">
        <f t="shared" si="45"/>
        <v/>
      </c>
      <c r="I278" s="43" t="str">
        <f t="shared" si="46"/>
        <v/>
      </c>
      <c r="J278" s="296"/>
    </row>
    <row r="279" spans="1:10" s="107" customFormat="1" ht="33" customHeight="1" x14ac:dyDescent="0.25">
      <c r="A279" s="51">
        <v>6</v>
      </c>
      <c r="B279" s="297" t="s">
        <v>982</v>
      </c>
      <c r="C279" s="53">
        <v>11100083298</v>
      </c>
      <c r="D279" s="41" t="str">
        <f>IFERROR((VLOOKUP($C279,'Mẫu 4A'!$D$10:$L$400,9,0)),0)</f>
        <v>Tốt</v>
      </c>
      <c r="E279" s="269" t="s">
        <v>692</v>
      </c>
      <c r="F279" s="267" t="str">
        <f t="shared" si="43"/>
        <v/>
      </c>
      <c r="G279" s="43" t="str">
        <f t="shared" si="44"/>
        <v>X</v>
      </c>
      <c r="H279" s="43" t="str">
        <f t="shared" si="45"/>
        <v/>
      </c>
      <c r="I279" s="43" t="str">
        <f t="shared" si="46"/>
        <v/>
      </c>
      <c r="J279" s="296"/>
    </row>
    <row r="280" spans="1:10" s="5" customFormat="1" ht="25.5" customHeight="1" x14ac:dyDescent="0.25">
      <c r="A280" s="290" t="s">
        <v>707</v>
      </c>
      <c r="B280" s="310" t="s">
        <v>1037</v>
      </c>
      <c r="C280" s="290"/>
      <c r="D280" s="293"/>
      <c r="E280" s="311"/>
      <c r="F280" s="312">
        <f>COUNTIF(F281:F289,"X")</f>
        <v>3</v>
      </c>
      <c r="G280" s="312">
        <f t="shared" ref="G280:I280" si="47">COUNTIF(G281:G289,"X")</f>
        <v>6</v>
      </c>
      <c r="H280" s="312">
        <f t="shared" si="47"/>
        <v>0</v>
      </c>
      <c r="I280" s="312">
        <f t="shared" si="47"/>
        <v>0</v>
      </c>
      <c r="J280" s="307"/>
    </row>
    <row r="281" spans="1:10" s="55" customFormat="1" ht="25.5" customHeight="1" x14ac:dyDescent="0.25">
      <c r="A281" s="51">
        <v>1</v>
      </c>
      <c r="B281" s="297" t="s">
        <v>983</v>
      </c>
      <c r="C281" s="52" t="s">
        <v>97</v>
      </c>
      <c r="D281" s="41" t="str">
        <f>IFERROR((VLOOKUP($C281,'Mẫu 4A'!$D$10:$L$400,9,0)),0)</f>
        <v>Xuất sắc</v>
      </c>
      <c r="E281" s="268" t="s">
        <v>679</v>
      </c>
      <c r="F281" s="267" t="str">
        <f t="shared" ref="F281:F289" si="48">IF($D281="Xuất sắc","X","")</f>
        <v>X</v>
      </c>
      <c r="G281" s="43" t="str">
        <f t="shared" ref="G281:G289" si="49">IF($D281="Tốt","X","")</f>
        <v/>
      </c>
      <c r="H281" s="43" t="str">
        <f t="shared" ref="H281:H289" si="50">IF($D281="Hoàn thành","X","")</f>
        <v/>
      </c>
      <c r="I281" s="43" t="str">
        <f t="shared" ref="I281:I289" si="51">IF($D281="Không hoàn thành","X","")</f>
        <v/>
      </c>
      <c r="J281" s="296"/>
    </row>
    <row r="282" spans="1:10" s="55" customFormat="1" ht="25.5" customHeight="1" x14ac:dyDescent="0.25">
      <c r="A282" s="51">
        <v>2</v>
      </c>
      <c r="B282" s="297" t="s">
        <v>984</v>
      </c>
      <c r="C282" s="52" t="s">
        <v>100</v>
      </c>
      <c r="D282" s="41" t="str">
        <f>IFERROR((VLOOKUP($C282,'Mẫu 4A'!$D$10:$L$400,9,0)),0)</f>
        <v>Xuất sắc</v>
      </c>
      <c r="E282" s="258" t="s">
        <v>680</v>
      </c>
      <c r="F282" s="267" t="str">
        <f t="shared" si="48"/>
        <v>X</v>
      </c>
      <c r="G282" s="43" t="str">
        <f t="shared" si="49"/>
        <v/>
      </c>
      <c r="H282" s="43" t="str">
        <f t="shared" si="50"/>
        <v/>
      </c>
      <c r="I282" s="43" t="str">
        <f t="shared" si="51"/>
        <v/>
      </c>
      <c r="J282" s="296"/>
    </row>
    <row r="283" spans="1:10" s="55" customFormat="1" ht="25.5" customHeight="1" x14ac:dyDescent="0.25">
      <c r="A283" s="51">
        <v>3</v>
      </c>
      <c r="B283" s="297" t="s">
        <v>985</v>
      </c>
      <c r="C283" s="52" t="s">
        <v>103</v>
      </c>
      <c r="D283" s="41" t="str">
        <f>IFERROR((VLOOKUP($C283,'Mẫu 4A'!$D$10:$L$400,9,0)),0)</f>
        <v>Xuất sắc</v>
      </c>
      <c r="E283" s="258" t="s">
        <v>680</v>
      </c>
      <c r="F283" s="267" t="str">
        <f t="shared" si="48"/>
        <v>X</v>
      </c>
      <c r="G283" s="43" t="str">
        <f t="shared" si="49"/>
        <v/>
      </c>
      <c r="H283" s="43" t="str">
        <f t="shared" si="50"/>
        <v/>
      </c>
      <c r="I283" s="43" t="str">
        <f t="shared" si="51"/>
        <v/>
      </c>
      <c r="J283" s="296"/>
    </row>
    <row r="284" spans="1:10" s="55" customFormat="1" ht="36" customHeight="1" x14ac:dyDescent="0.25">
      <c r="A284" s="51">
        <v>4</v>
      </c>
      <c r="B284" s="297" t="s">
        <v>986</v>
      </c>
      <c r="C284" s="52" t="s">
        <v>106</v>
      </c>
      <c r="D284" s="41" t="str">
        <f>IFERROR((VLOOKUP($C284,'Mẫu 4A'!$D$10:$L$400,9,0)),0)</f>
        <v>Tốt</v>
      </c>
      <c r="E284" s="258" t="s">
        <v>680</v>
      </c>
      <c r="F284" s="267" t="str">
        <f t="shared" si="48"/>
        <v/>
      </c>
      <c r="G284" s="43" t="str">
        <f t="shared" si="49"/>
        <v>X</v>
      </c>
      <c r="H284" s="43" t="str">
        <f t="shared" si="50"/>
        <v/>
      </c>
      <c r="I284" s="43" t="str">
        <f t="shared" si="51"/>
        <v/>
      </c>
      <c r="J284" s="296"/>
    </row>
    <row r="285" spans="1:10" s="5" customFormat="1" ht="23.45" customHeight="1" x14ac:dyDescent="0.25">
      <c r="A285" s="51">
        <v>5</v>
      </c>
      <c r="B285" s="297" t="s">
        <v>987</v>
      </c>
      <c r="C285" s="122">
        <v>11100083290</v>
      </c>
      <c r="D285" s="41" t="str">
        <f>IFERROR((VLOOKUP($C285,'Mẫu 4A'!$D$10:$L$400,9,0)),0)</f>
        <v>Tốt</v>
      </c>
      <c r="E285" s="268" t="s">
        <v>684</v>
      </c>
      <c r="F285" s="267" t="str">
        <f t="shared" si="48"/>
        <v/>
      </c>
      <c r="G285" s="43" t="str">
        <f t="shared" si="49"/>
        <v>X</v>
      </c>
      <c r="H285" s="43" t="str">
        <f t="shared" si="50"/>
        <v/>
      </c>
      <c r="I285" s="43" t="str">
        <f t="shared" si="51"/>
        <v/>
      </c>
      <c r="J285" s="296"/>
    </row>
    <row r="286" spans="1:10" s="99" customFormat="1" ht="23.45" customHeight="1" x14ac:dyDescent="0.25">
      <c r="A286" s="51">
        <v>6</v>
      </c>
      <c r="B286" s="297" t="s">
        <v>988</v>
      </c>
      <c r="C286" s="53" t="s">
        <v>241</v>
      </c>
      <c r="D286" s="41" t="str">
        <f>IFERROR((VLOOKUP($C286,'Mẫu 4A'!$D$10:$L$400,9,0)),0)</f>
        <v>Tốt</v>
      </c>
      <c r="E286" s="45" t="s">
        <v>680</v>
      </c>
      <c r="F286" s="267" t="str">
        <f t="shared" si="48"/>
        <v/>
      </c>
      <c r="G286" s="43" t="str">
        <f t="shared" si="49"/>
        <v>X</v>
      </c>
      <c r="H286" s="43" t="str">
        <f t="shared" si="50"/>
        <v/>
      </c>
      <c r="I286" s="43" t="str">
        <f t="shared" si="51"/>
        <v/>
      </c>
      <c r="J286" s="296"/>
    </row>
    <row r="287" spans="1:10" s="99" customFormat="1" ht="23.45" customHeight="1" x14ac:dyDescent="0.25">
      <c r="A287" s="51">
        <v>7</v>
      </c>
      <c r="B287" s="297" t="s">
        <v>989</v>
      </c>
      <c r="C287" s="53" t="s">
        <v>245</v>
      </c>
      <c r="D287" s="41" t="str">
        <f>IFERROR((VLOOKUP($C287,'Mẫu 4A'!$D$10:$L$400,9,0)),0)</f>
        <v>Tốt</v>
      </c>
      <c r="E287" s="45" t="s">
        <v>680</v>
      </c>
      <c r="F287" s="267" t="str">
        <f t="shared" si="48"/>
        <v/>
      </c>
      <c r="G287" s="43" t="str">
        <f t="shared" si="49"/>
        <v>X</v>
      </c>
      <c r="H287" s="43" t="str">
        <f t="shared" si="50"/>
        <v/>
      </c>
      <c r="I287" s="43" t="str">
        <f t="shared" si="51"/>
        <v/>
      </c>
      <c r="J287" s="296"/>
    </row>
    <row r="288" spans="1:10" s="99" customFormat="1" ht="23.45" customHeight="1" x14ac:dyDescent="0.25">
      <c r="A288" s="51">
        <v>8</v>
      </c>
      <c r="B288" s="297" t="s">
        <v>990</v>
      </c>
      <c r="C288" s="53" t="s">
        <v>248</v>
      </c>
      <c r="D288" s="41" t="str">
        <f>IFERROR((VLOOKUP($C288,'Mẫu 4A'!$D$10:$L$400,9,0)),0)</f>
        <v>Tốt</v>
      </c>
      <c r="E288" s="45" t="s">
        <v>680</v>
      </c>
      <c r="F288" s="267" t="str">
        <f t="shared" si="48"/>
        <v/>
      </c>
      <c r="G288" s="43" t="str">
        <f t="shared" si="49"/>
        <v>X</v>
      </c>
      <c r="H288" s="43" t="str">
        <f t="shared" si="50"/>
        <v/>
      </c>
      <c r="I288" s="43" t="str">
        <f t="shared" si="51"/>
        <v/>
      </c>
      <c r="J288" s="296"/>
    </row>
    <row r="289" spans="1:10" s="99" customFormat="1" ht="23.45" customHeight="1" x14ac:dyDescent="0.25">
      <c r="A289" s="51">
        <v>9</v>
      </c>
      <c r="B289" s="297" t="s">
        <v>991</v>
      </c>
      <c r="C289" s="53" t="s">
        <v>251</v>
      </c>
      <c r="D289" s="41" t="str">
        <f>IFERROR((VLOOKUP($C289,'Mẫu 4A'!$D$10:$L$400,9,0)),0)</f>
        <v>Tốt</v>
      </c>
      <c r="E289" s="45" t="s">
        <v>680</v>
      </c>
      <c r="F289" s="267" t="str">
        <f t="shared" si="48"/>
        <v/>
      </c>
      <c r="G289" s="43" t="str">
        <f t="shared" si="49"/>
        <v>X</v>
      </c>
      <c r="H289" s="43" t="str">
        <f t="shared" si="50"/>
        <v/>
      </c>
      <c r="I289" s="43" t="str">
        <f t="shared" si="51"/>
        <v/>
      </c>
      <c r="J289" s="296"/>
    </row>
    <row r="290" spans="1:10" s="83" customFormat="1" ht="22.5" customHeight="1" x14ac:dyDescent="0.25">
      <c r="A290" s="314" t="s">
        <v>219</v>
      </c>
      <c r="B290" s="315" t="s">
        <v>108</v>
      </c>
      <c r="C290" s="316"/>
      <c r="D290" s="293"/>
      <c r="E290" s="311"/>
      <c r="F290" s="312">
        <f>SUM(COUNTIF(F291:F306,"X"),COUNTIF(F308:F331,"X"))</f>
        <v>11</v>
      </c>
      <c r="G290" s="312">
        <f t="shared" ref="G290:I290" si="52">SUM(COUNTIF(G291:G306,"X"),COUNTIF(G308:G331,"X"))</f>
        <v>29</v>
      </c>
      <c r="H290" s="312">
        <f t="shared" si="52"/>
        <v>0</v>
      </c>
      <c r="I290" s="312">
        <f t="shared" si="52"/>
        <v>0</v>
      </c>
      <c r="J290" s="307"/>
    </row>
    <row r="291" spans="1:10" s="55" customFormat="1" ht="25.5" customHeight="1" x14ac:dyDescent="0.25">
      <c r="A291" s="51">
        <v>1</v>
      </c>
      <c r="B291" s="297" t="s">
        <v>992</v>
      </c>
      <c r="C291" s="52" t="s">
        <v>110</v>
      </c>
      <c r="D291" s="41" t="str">
        <f>IFERROR((VLOOKUP($C291,'Mẫu 4A'!$D$10:$L$400,9,0)),0)</f>
        <v>Tốt</v>
      </c>
      <c r="E291" s="268" t="s">
        <v>679</v>
      </c>
      <c r="F291" s="267" t="str">
        <f t="shared" ref="F291:F306" si="53">IF($D291="Xuất sắc","X","")</f>
        <v/>
      </c>
      <c r="G291" s="43" t="str">
        <f t="shared" ref="G291:G306" si="54">IF($D291="Tốt","X","")</f>
        <v>X</v>
      </c>
      <c r="H291" s="43" t="str">
        <f t="shared" ref="H291:H306" si="55">IF($D291="Hoàn thành","X","")</f>
        <v/>
      </c>
      <c r="I291" s="43" t="str">
        <f t="shared" ref="I291:I306" si="56">IF($D291="Không hoàn thành","X","")</f>
        <v/>
      </c>
      <c r="J291" s="296"/>
    </row>
    <row r="292" spans="1:10" s="55" customFormat="1" ht="25.5" customHeight="1" x14ac:dyDescent="0.25">
      <c r="A292" s="51">
        <v>2</v>
      </c>
      <c r="B292" s="297" t="s">
        <v>993</v>
      </c>
      <c r="C292" s="52" t="s">
        <v>113</v>
      </c>
      <c r="D292" s="41" t="str">
        <f>IFERROR((VLOOKUP($C292,'Mẫu 4A'!$D$10:$L$400,9,0)),0)</f>
        <v>Tốt</v>
      </c>
      <c r="E292" s="258" t="s">
        <v>680</v>
      </c>
      <c r="F292" s="267" t="str">
        <f t="shared" si="53"/>
        <v/>
      </c>
      <c r="G292" s="43" t="str">
        <f t="shared" si="54"/>
        <v>X</v>
      </c>
      <c r="H292" s="43" t="str">
        <f t="shared" si="55"/>
        <v/>
      </c>
      <c r="I292" s="43" t="str">
        <f t="shared" si="56"/>
        <v/>
      </c>
      <c r="J292" s="296"/>
    </row>
    <row r="293" spans="1:10" s="55" customFormat="1" ht="36" customHeight="1" x14ac:dyDescent="0.25">
      <c r="A293" s="51">
        <v>3</v>
      </c>
      <c r="B293" s="297" t="s">
        <v>994</v>
      </c>
      <c r="C293" s="52" t="s">
        <v>116</v>
      </c>
      <c r="D293" s="41" t="str">
        <f>IFERROR((VLOOKUP($C293,'Mẫu 4A'!$D$10:$L$400,9,0)),0)</f>
        <v>Tốt</v>
      </c>
      <c r="E293" s="258" t="s">
        <v>680</v>
      </c>
      <c r="F293" s="267" t="str">
        <f t="shared" si="53"/>
        <v/>
      </c>
      <c r="G293" s="43" t="str">
        <f t="shared" si="54"/>
        <v>X</v>
      </c>
      <c r="H293" s="43" t="str">
        <f t="shared" si="55"/>
        <v/>
      </c>
      <c r="I293" s="43" t="str">
        <f t="shared" si="56"/>
        <v/>
      </c>
      <c r="J293" s="296" t="s">
        <v>117</v>
      </c>
    </row>
    <row r="294" spans="1:10" s="55" customFormat="1" ht="25.5" customHeight="1" x14ac:dyDescent="0.25">
      <c r="A294" s="51">
        <v>4</v>
      </c>
      <c r="B294" s="297" t="s">
        <v>995</v>
      </c>
      <c r="C294" s="52" t="s">
        <v>120</v>
      </c>
      <c r="D294" s="41" t="str">
        <f>IFERROR((VLOOKUP($C294,'Mẫu 4A'!$D$10:$L$400,9,0)),0)</f>
        <v>Tốt</v>
      </c>
      <c r="E294" s="258" t="s">
        <v>680</v>
      </c>
      <c r="F294" s="267" t="str">
        <f t="shared" si="53"/>
        <v/>
      </c>
      <c r="G294" s="43" t="str">
        <f t="shared" si="54"/>
        <v>X</v>
      </c>
      <c r="H294" s="43" t="str">
        <f t="shared" si="55"/>
        <v/>
      </c>
      <c r="I294" s="43" t="str">
        <f t="shared" si="56"/>
        <v/>
      </c>
      <c r="J294" s="296"/>
    </row>
    <row r="295" spans="1:10" s="55" customFormat="1" ht="25.5" customHeight="1" x14ac:dyDescent="0.25">
      <c r="A295" s="51">
        <v>5</v>
      </c>
      <c r="B295" s="297" t="s">
        <v>996</v>
      </c>
      <c r="C295" s="52" t="s">
        <v>123</v>
      </c>
      <c r="D295" s="41" t="str">
        <f>IFERROR((VLOOKUP($C295,'Mẫu 4A'!$D$10:$L$400,9,0)),0)</f>
        <v>Tốt</v>
      </c>
      <c r="E295" s="258" t="s">
        <v>680</v>
      </c>
      <c r="F295" s="267" t="str">
        <f t="shared" si="53"/>
        <v/>
      </c>
      <c r="G295" s="43" t="str">
        <f t="shared" si="54"/>
        <v>X</v>
      </c>
      <c r="H295" s="43" t="str">
        <f t="shared" si="55"/>
        <v/>
      </c>
      <c r="I295" s="43" t="str">
        <f t="shared" si="56"/>
        <v/>
      </c>
      <c r="J295" s="296"/>
    </row>
    <row r="296" spans="1:10" s="55" customFormat="1" ht="25.5" customHeight="1" x14ac:dyDescent="0.25">
      <c r="A296" s="51">
        <v>6</v>
      </c>
      <c r="B296" s="297" t="s">
        <v>997</v>
      </c>
      <c r="C296" s="52" t="s">
        <v>125</v>
      </c>
      <c r="D296" s="41" t="str">
        <f>IFERROR((VLOOKUP($C296,'Mẫu 4A'!$D$10:$L$400,9,0)),0)</f>
        <v>Tốt</v>
      </c>
      <c r="E296" s="258" t="s">
        <v>680</v>
      </c>
      <c r="F296" s="267" t="str">
        <f t="shared" si="53"/>
        <v/>
      </c>
      <c r="G296" s="43" t="str">
        <f t="shared" si="54"/>
        <v>X</v>
      </c>
      <c r="H296" s="43" t="str">
        <f t="shared" si="55"/>
        <v/>
      </c>
      <c r="I296" s="43" t="str">
        <f t="shared" si="56"/>
        <v/>
      </c>
      <c r="J296" s="296"/>
    </row>
    <row r="297" spans="1:10" s="83" customFormat="1" ht="23.45" customHeight="1" x14ac:dyDescent="0.25">
      <c r="A297" s="51">
        <v>7</v>
      </c>
      <c r="B297" s="297" t="s">
        <v>998</v>
      </c>
      <c r="C297" s="94" t="s">
        <v>166</v>
      </c>
      <c r="D297" s="41" t="str">
        <f>IFERROR((VLOOKUP($C297,'Mẫu 4A'!$D$10:$L$400,9,0)),0)</f>
        <v>Xuất sắc</v>
      </c>
      <c r="E297" s="258" t="s">
        <v>681</v>
      </c>
      <c r="F297" s="267" t="str">
        <f t="shared" si="53"/>
        <v>X</v>
      </c>
      <c r="G297" s="43" t="str">
        <f t="shared" si="54"/>
        <v/>
      </c>
      <c r="H297" s="43" t="str">
        <f t="shared" si="55"/>
        <v/>
      </c>
      <c r="I297" s="43" t="str">
        <f t="shared" si="56"/>
        <v/>
      </c>
      <c r="J297" s="296"/>
    </row>
    <row r="298" spans="1:10" s="96" customFormat="1" ht="23.45" customHeight="1" x14ac:dyDescent="0.25">
      <c r="A298" s="51">
        <v>8</v>
      </c>
      <c r="B298" s="297" t="s">
        <v>999</v>
      </c>
      <c r="C298" s="94" t="s">
        <v>168</v>
      </c>
      <c r="D298" s="41" t="str">
        <f>IFERROR((VLOOKUP($C298,'Mẫu 4A'!$D$10:$L$400,9,0)),0)</f>
        <v>Xuất sắc</v>
      </c>
      <c r="E298" s="45" t="s">
        <v>680</v>
      </c>
      <c r="F298" s="267" t="str">
        <f t="shared" si="53"/>
        <v>X</v>
      </c>
      <c r="G298" s="43" t="str">
        <f t="shared" si="54"/>
        <v/>
      </c>
      <c r="H298" s="43" t="str">
        <f t="shared" si="55"/>
        <v/>
      </c>
      <c r="I298" s="43" t="str">
        <f t="shared" si="56"/>
        <v/>
      </c>
      <c r="J298" s="296"/>
    </row>
    <row r="299" spans="1:10" s="96" customFormat="1" ht="30" x14ac:dyDescent="0.25">
      <c r="A299" s="51">
        <v>9</v>
      </c>
      <c r="B299" s="297" t="s">
        <v>1000</v>
      </c>
      <c r="C299" s="94" t="s">
        <v>171</v>
      </c>
      <c r="D299" s="41" t="str">
        <f>IFERROR((VLOOKUP($C299,'Mẫu 4A'!$D$10:$L$400,9,0)),0)</f>
        <v>Tốt</v>
      </c>
      <c r="E299" s="45" t="s">
        <v>680</v>
      </c>
      <c r="F299" s="267" t="str">
        <f t="shared" si="53"/>
        <v/>
      </c>
      <c r="G299" s="43" t="str">
        <f t="shared" si="54"/>
        <v>X</v>
      </c>
      <c r="H299" s="43" t="str">
        <f t="shared" si="55"/>
        <v/>
      </c>
      <c r="I299" s="43" t="str">
        <f t="shared" si="56"/>
        <v/>
      </c>
      <c r="J299" s="296" t="s">
        <v>117</v>
      </c>
    </row>
    <row r="300" spans="1:10" s="96" customFormat="1" ht="23.45" customHeight="1" x14ac:dyDescent="0.25">
      <c r="A300" s="51">
        <v>10</v>
      </c>
      <c r="B300" s="297" t="s">
        <v>1001</v>
      </c>
      <c r="C300" s="94" t="s">
        <v>174</v>
      </c>
      <c r="D300" s="41" t="str">
        <f>IFERROR((VLOOKUP($C300,'Mẫu 4A'!$D$10:$L$400,9,0)),0)</f>
        <v>Xuất sắc</v>
      </c>
      <c r="E300" s="45" t="s">
        <v>680</v>
      </c>
      <c r="F300" s="267" t="str">
        <f t="shared" si="53"/>
        <v>X</v>
      </c>
      <c r="G300" s="43" t="str">
        <f t="shared" si="54"/>
        <v/>
      </c>
      <c r="H300" s="43" t="str">
        <f t="shared" si="55"/>
        <v/>
      </c>
      <c r="I300" s="43" t="str">
        <f t="shared" si="56"/>
        <v/>
      </c>
      <c r="J300" s="296"/>
    </row>
    <row r="301" spans="1:10" s="96" customFormat="1" ht="23.45" customHeight="1" x14ac:dyDescent="0.25">
      <c r="A301" s="51">
        <v>11</v>
      </c>
      <c r="B301" s="297" t="s">
        <v>1002</v>
      </c>
      <c r="C301" s="94" t="s">
        <v>177</v>
      </c>
      <c r="D301" s="41" t="str">
        <f>IFERROR((VLOOKUP($C301,'Mẫu 4A'!$D$10:$L$400,9,0)),0)</f>
        <v>Xuất sắc</v>
      </c>
      <c r="E301" s="45" t="s">
        <v>680</v>
      </c>
      <c r="F301" s="267" t="str">
        <f t="shared" si="53"/>
        <v>X</v>
      </c>
      <c r="G301" s="43" t="str">
        <f t="shared" si="54"/>
        <v/>
      </c>
      <c r="H301" s="43" t="str">
        <f t="shared" si="55"/>
        <v/>
      </c>
      <c r="I301" s="43" t="str">
        <f t="shared" si="56"/>
        <v/>
      </c>
      <c r="J301" s="296"/>
    </row>
    <row r="302" spans="1:10" s="5" customFormat="1" ht="23.45" customHeight="1" x14ac:dyDescent="0.25">
      <c r="A302" s="51">
        <v>12</v>
      </c>
      <c r="B302" s="297" t="s">
        <v>1003</v>
      </c>
      <c r="C302" s="53" t="s">
        <v>180</v>
      </c>
      <c r="D302" s="41" t="str">
        <f>IFERROR((VLOOKUP($C302,'Mẫu 4A'!$D$10:$L$400,9,0)),0)</f>
        <v>Tốt</v>
      </c>
      <c r="E302" s="45" t="s">
        <v>680</v>
      </c>
      <c r="F302" s="267" t="str">
        <f t="shared" si="53"/>
        <v/>
      </c>
      <c r="G302" s="43" t="str">
        <f t="shared" si="54"/>
        <v>X</v>
      </c>
      <c r="H302" s="43" t="str">
        <f t="shared" si="55"/>
        <v/>
      </c>
      <c r="I302" s="43" t="str">
        <f t="shared" si="56"/>
        <v/>
      </c>
      <c r="J302" s="296"/>
    </row>
    <row r="303" spans="1:10" s="99" customFormat="1" ht="23.45" customHeight="1" x14ac:dyDescent="0.25">
      <c r="A303" s="51">
        <v>13</v>
      </c>
      <c r="B303" s="297" t="s">
        <v>1004</v>
      </c>
      <c r="C303" s="77" t="s">
        <v>182</v>
      </c>
      <c r="D303" s="41" t="str">
        <f>IFERROR((VLOOKUP($C303,'Mẫu 4A'!$D$10:$L$400,9,0)),0)</f>
        <v>Tốt</v>
      </c>
      <c r="E303" s="45" t="s">
        <v>680</v>
      </c>
      <c r="F303" s="267" t="str">
        <f t="shared" si="53"/>
        <v/>
      </c>
      <c r="G303" s="43" t="str">
        <f t="shared" si="54"/>
        <v>X</v>
      </c>
      <c r="H303" s="43" t="str">
        <f t="shared" si="55"/>
        <v/>
      </c>
      <c r="I303" s="43" t="str">
        <f t="shared" si="56"/>
        <v/>
      </c>
      <c r="J303" s="296"/>
    </row>
    <row r="304" spans="1:10" s="111" customFormat="1" ht="23.45" customHeight="1" x14ac:dyDescent="0.25">
      <c r="A304" s="51">
        <v>14</v>
      </c>
      <c r="B304" s="297" t="s">
        <v>1005</v>
      </c>
      <c r="C304" s="53" t="s">
        <v>200</v>
      </c>
      <c r="D304" s="41" t="str">
        <f>IFERROR((VLOOKUP($C304,'Mẫu 4A'!$D$10:$L$400,9,0)),0)</f>
        <v>Xuất sắc</v>
      </c>
      <c r="E304" s="268" t="s">
        <v>682</v>
      </c>
      <c r="F304" s="267" t="str">
        <f t="shared" si="53"/>
        <v>X</v>
      </c>
      <c r="G304" s="43" t="str">
        <f t="shared" si="54"/>
        <v/>
      </c>
      <c r="H304" s="43" t="str">
        <f t="shared" si="55"/>
        <v/>
      </c>
      <c r="I304" s="43" t="str">
        <f t="shared" si="56"/>
        <v/>
      </c>
      <c r="J304" s="296"/>
    </row>
    <row r="305" spans="1:10" s="5" customFormat="1" ht="33.950000000000003" customHeight="1" x14ac:dyDescent="0.25">
      <c r="A305" s="51">
        <v>15</v>
      </c>
      <c r="B305" s="297" t="s">
        <v>1006</v>
      </c>
      <c r="C305" s="122" t="s">
        <v>215</v>
      </c>
      <c r="D305" s="41" t="str">
        <f>IFERROR((VLOOKUP($C305,'Mẫu 4A'!$D$10:$L$400,9,0)),0)</f>
        <v>Tốt</v>
      </c>
      <c r="E305" s="258" t="s">
        <v>683</v>
      </c>
      <c r="F305" s="267" t="str">
        <f t="shared" si="53"/>
        <v/>
      </c>
      <c r="G305" s="43" t="str">
        <f t="shared" si="54"/>
        <v>X</v>
      </c>
      <c r="H305" s="43" t="str">
        <f t="shared" si="55"/>
        <v/>
      </c>
      <c r="I305" s="43" t="str">
        <f t="shared" si="56"/>
        <v/>
      </c>
      <c r="J305" s="296"/>
    </row>
    <row r="306" spans="1:10" s="99" customFormat="1" ht="38.25" customHeight="1" x14ac:dyDescent="0.25">
      <c r="A306" s="51">
        <v>16</v>
      </c>
      <c r="B306" s="297" t="s">
        <v>1007</v>
      </c>
      <c r="C306" s="123" t="s">
        <v>218</v>
      </c>
      <c r="D306" s="41" t="str">
        <f>IFERROR((VLOOKUP($C306,'Mẫu 4A'!$D$10:$L$400,9,0)),0)</f>
        <v>Tốt</v>
      </c>
      <c r="E306" s="45" t="s">
        <v>680</v>
      </c>
      <c r="F306" s="267" t="str">
        <f t="shared" si="53"/>
        <v/>
      </c>
      <c r="G306" s="43" t="str">
        <f t="shared" si="54"/>
        <v>X</v>
      </c>
      <c r="H306" s="43" t="str">
        <f t="shared" si="55"/>
        <v/>
      </c>
      <c r="I306" s="43" t="str">
        <f t="shared" si="56"/>
        <v/>
      </c>
      <c r="J306" s="296"/>
    </row>
    <row r="307" spans="1:10" s="5" customFormat="1" ht="35.25" customHeight="1" x14ac:dyDescent="0.25">
      <c r="A307" s="51">
        <v>17</v>
      </c>
      <c r="B307" s="300" t="s">
        <v>1008</v>
      </c>
      <c r="C307" s="131" t="s">
        <v>253</v>
      </c>
      <c r="D307" s="67" t="str">
        <f>IFERROR((VLOOKUP($C307,'Mẫu 4A'!$D$10:$L$400,9,0)),0)</f>
        <v>Không đánh giá</v>
      </c>
      <c r="E307" s="274" t="s">
        <v>684</v>
      </c>
      <c r="F307" s="339" t="s">
        <v>1042</v>
      </c>
      <c r="G307" s="340"/>
      <c r="H307" s="340"/>
      <c r="I307" s="341"/>
      <c r="J307" s="68" t="s">
        <v>254</v>
      </c>
    </row>
    <row r="308" spans="1:10" s="107" customFormat="1" ht="23.45" customHeight="1" x14ac:dyDescent="0.25">
      <c r="A308" s="51">
        <v>18</v>
      </c>
      <c r="B308" s="297" t="s">
        <v>1009</v>
      </c>
      <c r="C308" s="122" t="s">
        <v>256</v>
      </c>
      <c r="D308" s="41" t="str">
        <f>IFERROR((VLOOKUP($C308,'Mẫu 4A'!$D$10:$L$400,9,0)),0)</f>
        <v>Tốt</v>
      </c>
      <c r="E308" s="45" t="s">
        <v>680</v>
      </c>
      <c r="F308" s="267" t="str">
        <f t="shared" ref="F308:F331" si="57">IF($D308="Xuất sắc","X","")</f>
        <v/>
      </c>
      <c r="G308" s="43" t="str">
        <f t="shared" ref="G308:G331" si="58">IF($D308="Tốt","X","")</f>
        <v>X</v>
      </c>
      <c r="H308" s="43" t="str">
        <f t="shared" ref="H308:H331" si="59">IF($D308="Hoàn thành","X","")</f>
        <v/>
      </c>
      <c r="I308" s="43" t="str">
        <f t="shared" ref="I308:I331" si="60">IF($D308="Không hoàn thành","X","")</f>
        <v/>
      </c>
      <c r="J308" s="296"/>
    </row>
    <row r="309" spans="1:10" s="107" customFormat="1" ht="23.45" customHeight="1" x14ac:dyDescent="0.25">
      <c r="A309" s="51">
        <v>19</v>
      </c>
      <c r="B309" s="297" t="s">
        <v>1010</v>
      </c>
      <c r="C309" s="122" t="s">
        <v>258</v>
      </c>
      <c r="D309" s="41" t="str">
        <f>IFERROR((VLOOKUP($C309,'Mẫu 4A'!$D$10:$L$400,9,0)),0)</f>
        <v>Tốt</v>
      </c>
      <c r="E309" s="45" t="s">
        <v>680</v>
      </c>
      <c r="F309" s="267" t="str">
        <f t="shared" si="57"/>
        <v/>
      </c>
      <c r="G309" s="43" t="str">
        <f t="shared" si="58"/>
        <v>X</v>
      </c>
      <c r="H309" s="43" t="str">
        <f t="shared" si="59"/>
        <v/>
      </c>
      <c r="I309" s="43" t="str">
        <f t="shared" si="60"/>
        <v/>
      </c>
      <c r="J309" s="296"/>
    </row>
    <row r="310" spans="1:10" s="5" customFormat="1" ht="23.45" customHeight="1" x14ac:dyDescent="0.25">
      <c r="A310" s="51">
        <v>20</v>
      </c>
      <c r="B310" s="297" t="s">
        <v>1011</v>
      </c>
      <c r="C310" s="122" t="s">
        <v>261</v>
      </c>
      <c r="D310" s="41" t="str">
        <f>IFERROR((VLOOKUP($C310,'Mẫu 4A'!$D$10:$L$400,9,0)),0)</f>
        <v>Tốt</v>
      </c>
      <c r="E310" s="45" t="s">
        <v>680</v>
      </c>
      <c r="F310" s="267" t="str">
        <f t="shared" si="57"/>
        <v/>
      </c>
      <c r="G310" s="43" t="str">
        <f t="shared" si="58"/>
        <v>X</v>
      </c>
      <c r="H310" s="43" t="str">
        <f t="shared" si="59"/>
        <v/>
      </c>
      <c r="I310" s="43" t="str">
        <f t="shared" si="60"/>
        <v/>
      </c>
      <c r="J310" s="296"/>
    </row>
    <row r="311" spans="1:10" s="5" customFormat="1" ht="23.45" customHeight="1" x14ac:dyDescent="0.25">
      <c r="A311" s="51">
        <v>21</v>
      </c>
      <c r="B311" s="297" t="s">
        <v>1012</v>
      </c>
      <c r="C311" s="122" t="s">
        <v>264</v>
      </c>
      <c r="D311" s="41" t="str">
        <f>IFERROR((VLOOKUP($C311,'Mẫu 4A'!$D$10:$L$400,9,0)),0)</f>
        <v>Tốt</v>
      </c>
      <c r="E311" s="45" t="s">
        <v>680</v>
      </c>
      <c r="F311" s="267" t="str">
        <f t="shared" si="57"/>
        <v/>
      </c>
      <c r="G311" s="43" t="str">
        <f t="shared" si="58"/>
        <v>X</v>
      </c>
      <c r="H311" s="43" t="str">
        <f t="shared" si="59"/>
        <v/>
      </c>
      <c r="I311" s="43" t="str">
        <f t="shared" si="60"/>
        <v/>
      </c>
      <c r="J311" s="296"/>
    </row>
    <row r="312" spans="1:10" s="5" customFormat="1" ht="23.45" customHeight="1" x14ac:dyDescent="0.25">
      <c r="A312" s="51">
        <v>22</v>
      </c>
      <c r="B312" s="297" t="s">
        <v>1013</v>
      </c>
      <c r="C312" s="122" t="s">
        <v>266</v>
      </c>
      <c r="D312" s="41" t="str">
        <f>IFERROR((VLOOKUP($C312,'Mẫu 4A'!$D$10:$L$400,9,0)),0)</f>
        <v>Tốt</v>
      </c>
      <c r="E312" s="45" t="s">
        <v>680</v>
      </c>
      <c r="F312" s="267" t="str">
        <f t="shared" si="57"/>
        <v/>
      </c>
      <c r="G312" s="43" t="str">
        <f t="shared" si="58"/>
        <v>X</v>
      </c>
      <c r="H312" s="43" t="str">
        <f t="shared" si="59"/>
        <v/>
      </c>
      <c r="I312" s="43" t="str">
        <f t="shared" si="60"/>
        <v/>
      </c>
      <c r="J312" s="296"/>
    </row>
    <row r="313" spans="1:10" s="5" customFormat="1" ht="23.45" customHeight="1" x14ac:dyDescent="0.25">
      <c r="A313" s="51">
        <v>23</v>
      </c>
      <c r="B313" s="297" t="s">
        <v>1014</v>
      </c>
      <c r="C313" s="122" t="s">
        <v>269</v>
      </c>
      <c r="D313" s="41" t="str">
        <f>IFERROR((VLOOKUP($C313,'Mẫu 4A'!$D$10:$L$400,9,0)),0)</f>
        <v>Xuất sắc</v>
      </c>
      <c r="E313" s="45" t="s">
        <v>680</v>
      </c>
      <c r="F313" s="267" t="str">
        <f t="shared" si="57"/>
        <v>X</v>
      </c>
      <c r="G313" s="43" t="str">
        <f t="shared" si="58"/>
        <v/>
      </c>
      <c r="H313" s="43" t="str">
        <f t="shared" si="59"/>
        <v/>
      </c>
      <c r="I313" s="43" t="str">
        <f t="shared" si="60"/>
        <v/>
      </c>
      <c r="J313" s="296"/>
    </row>
    <row r="314" spans="1:10" s="5" customFormat="1" ht="23.45" customHeight="1" x14ac:dyDescent="0.25">
      <c r="A314" s="51">
        <v>24</v>
      </c>
      <c r="B314" s="297" t="s">
        <v>1015</v>
      </c>
      <c r="C314" s="122" t="s">
        <v>272</v>
      </c>
      <c r="D314" s="41" t="str">
        <f>IFERROR((VLOOKUP($C314,'Mẫu 4A'!$D$10:$L$400,9,0)),0)</f>
        <v>Tốt</v>
      </c>
      <c r="E314" s="45" t="s">
        <v>680</v>
      </c>
      <c r="F314" s="267" t="str">
        <f t="shared" si="57"/>
        <v/>
      </c>
      <c r="G314" s="43" t="str">
        <f t="shared" si="58"/>
        <v>X</v>
      </c>
      <c r="H314" s="43" t="str">
        <f t="shared" si="59"/>
        <v/>
      </c>
      <c r="I314" s="43" t="str">
        <f t="shared" si="60"/>
        <v/>
      </c>
      <c r="J314" s="296"/>
    </row>
    <row r="315" spans="1:10" s="99" customFormat="1" ht="23.45" customHeight="1" x14ac:dyDescent="0.25">
      <c r="A315" s="51">
        <v>25</v>
      </c>
      <c r="B315" s="297" t="s">
        <v>1016</v>
      </c>
      <c r="C315" s="122" t="s">
        <v>274</v>
      </c>
      <c r="D315" s="41" t="str">
        <f>IFERROR((VLOOKUP($C315,'Mẫu 4A'!$D$10:$L$400,9,0)),0)</f>
        <v>Tốt</v>
      </c>
      <c r="E315" s="45" t="s">
        <v>680</v>
      </c>
      <c r="F315" s="267" t="str">
        <f t="shared" si="57"/>
        <v/>
      </c>
      <c r="G315" s="43" t="str">
        <f t="shared" si="58"/>
        <v>X</v>
      </c>
      <c r="H315" s="43" t="str">
        <f t="shared" si="59"/>
        <v/>
      </c>
      <c r="I315" s="43" t="str">
        <f t="shared" si="60"/>
        <v/>
      </c>
      <c r="J315" s="296"/>
    </row>
    <row r="316" spans="1:10" s="99" customFormat="1" ht="33.950000000000003" customHeight="1" x14ac:dyDescent="0.25">
      <c r="A316" s="51">
        <v>26</v>
      </c>
      <c r="B316" s="297" t="s">
        <v>1017</v>
      </c>
      <c r="C316" s="137" t="s">
        <v>296</v>
      </c>
      <c r="D316" s="41" t="str">
        <f>IFERROR((VLOOKUP($C316,'Mẫu 4A'!$D$10:$L$400,9,0)),0)</f>
        <v>Xuất sắc</v>
      </c>
      <c r="E316" s="268" t="s">
        <v>685</v>
      </c>
      <c r="F316" s="267" t="str">
        <f t="shared" si="57"/>
        <v>X</v>
      </c>
      <c r="G316" s="43" t="str">
        <f t="shared" si="58"/>
        <v/>
      </c>
      <c r="H316" s="43" t="str">
        <f t="shared" si="59"/>
        <v/>
      </c>
      <c r="I316" s="43" t="str">
        <f t="shared" si="60"/>
        <v/>
      </c>
      <c r="J316" s="296"/>
    </row>
    <row r="317" spans="1:10" s="99" customFormat="1" ht="23.45" customHeight="1" x14ac:dyDescent="0.25">
      <c r="A317" s="51">
        <v>27</v>
      </c>
      <c r="B317" s="297" t="s">
        <v>1018</v>
      </c>
      <c r="C317" s="137" t="s">
        <v>299</v>
      </c>
      <c r="D317" s="41" t="str">
        <f>IFERROR((VLOOKUP($C317,'Mẫu 4A'!$D$10:$L$400,9,0)),0)</f>
        <v>Xuất sắc</v>
      </c>
      <c r="E317" s="45" t="s">
        <v>680</v>
      </c>
      <c r="F317" s="267" t="str">
        <f t="shared" si="57"/>
        <v>X</v>
      </c>
      <c r="G317" s="43" t="str">
        <f t="shared" si="58"/>
        <v/>
      </c>
      <c r="H317" s="43" t="str">
        <f t="shared" si="59"/>
        <v/>
      </c>
      <c r="I317" s="43" t="str">
        <f t="shared" si="60"/>
        <v/>
      </c>
      <c r="J317" s="296"/>
    </row>
    <row r="318" spans="1:10" s="99" customFormat="1" ht="23.45" customHeight="1" x14ac:dyDescent="0.25">
      <c r="A318" s="51">
        <v>28</v>
      </c>
      <c r="B318" s="297" t="s">
        <v>1019</v>
      </c>
      <c r="C318" s="137" t="s">
        <v>302</v>
      </c>
      <c r="D318" s="41" t="str">
        <f>IFERROR((VLOOKUP($C318,'Mẫu 4A'!$D$10:$L$400,9,0)),0)</f>
        <v>Xuất sắc</v>
      </c>
      <c r="E318" s="45" t="s">
        <v>680</v>
      </c>
      <c r="F318" s="267" t="str">
        <f t="shared" si="57"/>
        <v>X</v>
      </c>
      <c r="G318" s="43" t="str">
        <f t="shared" si="58"/>
        <v/>
      </c>
      <c r="H318" s="43" t="str">
        <f t="shared" si="59"/>
        <v/>
      </c>
      <c r="I318" s="43" t="str">
        <f t="shared" si="60"/>
        <v/>
      </c>
      <c r="J318" s="296"/>
    </row>
    <row r="319" spans="1:10" s="99" customFormat="1" ht="23.45" customHeight="1" x14ac:dyDescent="0.25">
      <c r="A319" s="51">
        <v>29</v>
      </c>
      <c r="B319" s="297" t="s">
        <v>1020</v>
      </c>
      <c r="C319" s="137" t="s">
        <v>304</v>
      </c>
      <c r="D319" s="41" t="str">
        <f>IFERROR((VLOOKUP($C319,'Mẫu 4A'!$D$10:$L$400,9,0)),0)</f>
        <v>Xuất sắc</v>
      </c>
      <c r="E319" s="45" t="s">
        <v>680</v>
      </c>
      <c r="F319" s="267" t="str">
        <f t="shared" si="57"/>
        <v>X</v>
      </c>
      <c r="G319" s="43" t="str">
        <f t="shared" si="58"/>
        <v/>
      </c>
      <c r="H319" s="43" t="str">
        <f t="shared" si="59"/>
        <v/>
      </c>
      <c r="I319" s="43" t="str">
        <f t="shared" si="60"/>
        <v/>
      </c>
      <c r="J319" s="296"/>
    </row>
    <row r="320" spans="1:10" s="5" customFormat="1" ht="33" customHeight="1" x14ac:dyDescent="0.25">
      <c r="A320" s="51">
        <v>30</v>
      </c>
      <c r="B320" s="297" t="s">
        <v>1021</v>
      </c>
      <c r="C320" s="53" t="s">
        <v>310</v>
      </c>
      <c r="D320" s="41" t="str">
        <f>IFERROR((VLOOKUP($C320,'Mẫu 4A'!$D$10:$L$400,9,0)),0)</f>
        <v>Tốt</v>
      </c>
      <c r="E320" s="268" t="s">
        <v>686</v>
      </c>
      <c r="F320" s="267" t="str">
        <f t="shared" si="57"/>
        <v/>
      </c>
      <c r="G320" s="43" t="str">
        <f t="shared" si="58"/>
        <v>X</v>
      </c>
      <c r="H320" s="43" t="str">
        <f t="shared" si="59"/>
        <v/>
      </c>
      <c r="I320" s="43" t="str">
        <f t="shared" si="60"/>
        <v/>
      </c>
      <c r="J320" s="296"/>
    </row>
    <row r="321" spans="1:14" s="99" customFormat="1" ht="23.45" customHeight="1" x14ac:dyDescent="0.25">
      <c r="A321" s="51">
        <v>31</v>
      </c>
      <c r="B321" s="297" t="s">
        <v>1022</v>
      </c>
      <c r="C321" s="53" t="s">
        <v>322</v>
      </c>
      <c r="D321" s="41" t="str">
        <f>IFERROR((VLOOKUP($C321,'Mẫu 4A'!$D$10:$L$400,9,0)),0)</f>
        <v>Tốt</v>
      </c>
      <c r="E321" s="258" t="s">
        <v>687</v>
      </c>
      <c r="F321" s="267" t="str">
        <f t="shared" si="57"/>
        <v/>
      </c>
      <c r="G321" s="43" t="str">
        <f t="shared" si="58"/>
        <v>X</v>
      </c>
      <c r="H321" s="43" t="str">
        <f t="shared" si="59"/>
        <v/>
      </c>
      <c r="I321" s="43" t="str">
        <f t="shared" si="60"/>
        <v/>
      </c>
      <c r="J321" s="296"/>
    </row>
    <row r="322" spans="1:14" s="99" customFormat="1" ht="23.45" customHeight="1" x14ac:dyDescent="0.25">
      <c r="A322" s="51">
        <v>32</v>
      </c>
      <c r="B322" s="297" t="s">
        <v>1023</v>
      </c>
      <c r="C322" s="53" t="s">
        <v>325</v>
      </c>
      <c r="D322" s="41" t="str">
        <f>IFERROR((VLOOKUP($C322,'Mẫu 4A'!$D$10:$L$400,9,0)),0)</f>
        <v>Tốt</v>
      </c>
      <c r="E322" s="45" t="s">
        <v>680</v>
      </c>
      <c r="F322" s="267" t="str">
        <f t="shared" si="57"/>
        <v/>
      </c>
      <c r="G322" s="43" t="str">
        <f t="shared" si="58"/>
        <v>X</v>
      </c>
      <c r="H322" s="43" t="str">
        <f t="shared" si="59"/>
        <v/>
      </c>
      <c r="I322" s="43" t="str">
        <f t="shared" si="60"/>
        <v/>
      </c>
      <c r="J322" s="296"/>
    </row>
    <row r="323" spans="1:14" s="99" customFormat="1" ht="38.25" customHeight="1" x14ac:dyDescent="0.25">
      <c r="A323" s="51">
        <v>33</v>
      </c>
      <c r="B323" s="297" t="s">
        <v>1024</v>
      </c>
      <c r="C323" s="53" t="s">
        <v>326</v>
      </c>
      <c r="D323" s="41" t="str">
        <f>IFERROR((VLOOKUP($C323,'Mẫu 4A'!$D$10:$L$400,9,0)),0)</f>
        <v>Tốt</v>
      </c>
      <c r="E323" s="45" t="s">
        <v>680</v>
      </c>
      <c r="F323" s="267" t="str">
        <f t="shared" si="57"/>
        <v/>
      </c>
      <c r="G323" s="43" t="str">
        <f t="shared" si="58"/>
        <v>X</v>
      </c>
      <c r="H323" s="43" t="str">
        <f t="shared" si="59"/>
        <v/>
      </c>
      <c r="I323" s="43" t="str">
        <f t="shared" si="60"/>
        <v/>
      </c>
      <c r="J323" s="296"/>
    </row>
    <row r="324" spans="1:14" s="99" customFormat="1" ht="23.45" customHeight="1" x14ac:dyDescent="0.25">
      <c r="A324" s="51">
        <v>34</v>
      </c>
      <c r="B324" s="297" t="s">
        <v>1025</v>
      </c>
      <c r="C324" s="53" t="s">
        <v>329</v>
      </c>
      <c r="D324" s="41" t="str">
        <f>IFERROR((VLOOKUP($C324,'Mẫu 4A'!$D$10:$L$400,9,0)),0)</f>
        <v>Xuất sắc</v>
      </c>
      <c r="E324" s="45" t="s">
        <v>680</v>
      </c>
      <c r="F324" s="267" t="str">
        <f t="shared" si="57"/>
        <v>X</v>
      </c>
      <c r="G324" s="43" t="str">
        <f t="shared" si="58"/>
        <v/>
      </c>
      <c r="H324" s="43" t="str">
        <f t="shared" si="59"/>
        <v/>
      </c>
      <c r="I324" s="43" t="str">
        <f t="shared" si="60"/>
        <v/>
      </c>
      <c r="J324" s="296"/>
    </row>
    <row r="325" spans="1:14" s="156" customFormat="1" ht="36.75" customHeight="1" x14ac:dyDescent="0.25">
      <c r="A325" s="51">
        <v>35</v>
      </c>
      <c r="B325" s="297" t="s">
        <v>1026</v>
      </c>
      <c r="C325" s="53" t="s">
        <v>343</v>
      </c>
      <c r="D325" s="41" t="str">
        <f>IFERROR((VLOOKUP($C325,'Mẫu 4A'!$D$10:$L$400,9,0)),0)</f>
        <v>Tốt</v>
      </c>
      <c r="E325" s="268" t="s">
        <v>689</v>
      </c>
      <c r="F325" s="267" t="str">
        <f t="shared" si="57"/>
        <v/>
      </c>
      <c r="G325" s="43" t="str">
        <f t="shared" si="58"/>
        <v>X</v>
      </c>
      <c r="H325" s="43" t="str">
        <f t="shared" si="59"/>
        <v/>
      </c>
      <c r="I325" s="43" t="str">
        <f t="shared" si="60"/>
        <v/>
      </c>
      <c r="J325" s="296"/>
    </row>
    <row r="326" spans="1:14" s="156" customFormat="1" ht="30" x14ac:dyDescent="0.25">
      <c r="A326" s="51">
        <v>36</v>
      </c>
      <c r="B326" s="297" t="s">
        <v>1027</v>
      </c>
      <c r="C326" s="157" t="s">
        <v>345</v>
      </c>
      <c r="D326" s="41" t="str">
        <f>IFERROR((VLOOKUP($C326,'Mẫu 4A'!$D$10:$L$400,9,0)),0)</f>
        <v>Tốt</v>
      </c>
      <c r="E326" s="41" t="s">
        <v>680</v>
      </c>
      <c r="F326" s="267" t="str">
        <f t="shared" si="57"/>
        <v/>
      </c>
      <c r="G326" s="43" t="str">
        <f t="shared" si="58"/>
        <v>X</v>
      </c>
      <c r="H326" s="43" t="str">
        <f t="shared" si="59"/>
        <v/>
      </c>
      <c r="I326" s="43" t="str">
        <f t="shared" si="60"/>
        <v/>
      </c>
      <c r="J326" s="296" t="s">
        <v>334</v>
      </c>
    </row>
    <row r="327" spans="1:14" s="156" customFormat="1" ht="33" customHeight="1" x14ac:dyDescent="0.25">
      <c r="A327" s="51">
        <v>37</v>
      </c>
      <c r="B327" s="297" t="s">
        <v>1028</v>
      </c>
      <c r="C327" s="157" t="s">
        <v>348</v>
      </c>
      <c r="D327" s="41" t="str">
        <f>IFERROR((VLOOKUP($C327,'Mẫu 4A'!$D$10:$L$400,9,0)),0)</f>
        <v>Tốt</v>
      </c>
      <c r="E327" s="41" t="s">
        <v>680</v>
      </c>
      <c r="F327" s="267" t="str">
        <f t="shared" si="57"/>
        <v/>
      </c>
      <c r="G327" s="43" t="str">
        <f t="shared" si="58"/>
        <v>X</v>
      </c>
      <c r="H327" s="43" t="str">
        <f t="shared" si="59"/>
        <v/>
      </c>
      <c r="I327" s="43" t="str">
        <f t="shared" si="60"/>
        <v/>
      </c>
      <c r="J327" s="296"/>
    </row>
    <row r="328" spans="1:14" s="99" customFormat="1" ht="23.45" customHeight="1" x14ac:dyDescent="0.25">
      <c r="A328" s="51">
        <v>38</v>
      </c>
      <c r="B328" s="297" t="s">
        <v>1029</v>
      </c>
      <c r="C328" s="160" t="s">
        <v>355</v>
      </c>
      <c r="D328" s="41" t="str">
        <f>IFERROR((VLOOKUP($C328,'Mẫu 4A'!$D$10:$L$400,9,0)),0)</f>
        <v>Tốt</v>
      </c>
      <c r="E328" s="269" t="s">
        <v>690</v>
      </c>
      <c r="F328" s="267" t="str">
        <f t="shared" si="57"/>
        <v/>
      </c>
      <c r="G328" s="43" t="str">
        <f t="shared" si="58"/>
        <v>X</v>
      </c>
      <c r="H328" s="43" t="str">
        <f t="shared" si="59"/>
        <v/>
      </c>
      <c r="I328" s="43" t="str">
        <f t="shared" si="60"/>
        <v/>
      </c>
      <c r="J328" s="296"/>
    </row>
    <row r="329" spans="1:14" s="5" customFormat="1" ht="23.45" customHeight="1" x14ac:dyDescent="0.25">
      <c r="A329" s="51">
        <v>39</v>
      </c>
      <c r="B329" s="297" t="s">
        <v>1030</v>
      </c>
      <c r="C329" s="53" t="s">
        <v>367</v>
      </c>
      <c r="D329" s="41" t="str">
        <f>IFERROR((VLOOKUP($C329,'Mẫu 4A'!$D$10:$L$400,9,0)),0)</f>
        <v>Tốt</v>
      </c>
      <c r="E329" s="268" t="s">
        <v>691</v>
      </c>
      <c r="F329" s="267" t="str">
        <f t="shared" si="57"/>
        <v/>
      </c>
      <c r="G329" s="43" t="str">
        <f t="shared" si="58"/>
        <v>X</v>
      </c>
      <c r="H329" s="43" t="str">
        <f t="shared" si="59"/>
        <v/>
      </c>
      <c r="I329" s="43" t="str">
        <f t="shared" si="60"/>
        <v/>
      </c>
      <c r="J329" s="296"/>
    </row>
    <row r="330" spans="1:14" s="99" customFormat="1" ht="23.45" customHeight="1" x14ac:dyDescent="0.25">
      <c r="A330" s="51">
        <v>40</v>
      </c>
      <c r="B330" s="297" t="s">
        <v>1031</v>
      </c>
      <c r="C330" s="53" t="s">
        <v>368</v>
      </c>
      <c r="D330" s="41" t="str">
        <f>IFERROR((VLOOKUP($C330,'Mẫu 4A'!$D$10:$L$400,9,0)),0)</f>
        <v>Tốt</v>
      </c>
      <c r="E330" s="41" t="s">
        <v>680</v>
      </c>
      <c r="F330" s="267" t="str">
        <f t="shared" si="57"/>
        <v/>
      </c>
      <c r="G330" s="43" t="str">
        <f t="shared" si="58"/>
        <v>X</v>
      </c>
      <c r="H330" s="43" t="str">
        <f t="shared" si="59"/>
        <v/>
      </c>
      <c r="I330" s="43" t="str">
        <f t="shared" si="60"/>
        <v/>
      </c>
      <c r="J330" s="296"/>
    </row>
    <row r="331" spans="1:14" s="5" customFormat="1" ht="34.5" customHeight="1" x14ac:dyDescent="0.25">
      <c r="A331" s="51">
        <v>41</v>
      </c>
      <c r="B331" s="297" t="s">
        <v>1032</v>
      </c>
      <c r="C331" s="53" t="s">
        <v>374</v>
      </c>
      <c r="D331" s="41" t="str">
        <f>IFERROR((VLOOKUP($C331,'Mẫu 4A'!$D$10:$L$400,9,0)),0)</f>
        <v>Tốt</v>
      </c>
      <c r="E331" s="269" t="s">
        <v>692</v>
      </c>
      <c r="F331" s="267" t="str">
        <f t="shared" si="57"/>
        <v/>
      </c>
      <c r="G331" s="43" t="str">
        <f t="shared" si="58"/>
        <v>X</v>
      </c>
      <c r="H331" s="43" t="str">
        <f t="shared" si="59"/>
        <v/>
      </c>
      <c r="I331" s="43" t="str">
        <f t="shared" si="60"/>
        <v/>
      </c>
      <c r="J331" s="296"/>
    </row>
    <row r="332" spans="1:14" s="5" customFormat="1" ht="34.5" customHeight="1" x14ac:dyDescent="0.25">
      <c r="A332" s="317"/>
      <c r="B332" s="350" t="s">
        <v>1044</v>
      </c>
      <c r="C332" s="351"/>
      <c r="D332" s="317"/>
      <c r="E332" s="317"/>
      <c r="F332" s="318">
        <f>F7+F262+F273+F280+F290</f>
        <v>124</v>
      </c>
      <c r="G332" s="318">
        <f t="shared" ref="G332:I332" si="61">G7+G262+G273+G280+G290</f>
        <v>180</v>
      </c>
      <c r="H332" s="318">
        <f t="shared" si="61"/>
        <v>7</v>
      </c>
      <c r="I332" s="318">
        <f t="shared" si="61"/>
        <v>1</v>
      </c>
      <c r="J332" s="348" t="s">
        <v>1051</v>
      </c>
      <c r="K332" s="319"/>
      <c r="L332" s="319"/>
    </row>
    <row r="333" spans="1:14" s="5" customFormat="1" ht="34.5" customHeight="1" x14ac:dyDescent="0.25">
      <c r="A333" s="317"/>
      <c r="B333" s="350" t="s">
        <v>26</v>
      </c>
      <c r="C333" s="351"/>
      <c r="D333" s="317"/>
      <c r="E333" s="317"/>
      <c r="F333" s="320">
        <f>F332/320</f>
        <v>0.38750000000000001</v>
      </c>
      <c r="G333" s="320">
        <f t="shared" ref="G333:I333" si="62">G332/320</f>
        <v>0.5625</v>
      </c>
      <c r="H333" s="320">
        <f t="shared" si="62"/>
        <v>2.1874999999999999E-2</v>
      </c>
      <c r="I333" s="320">
        <f t="shared" si="62"/>
        <v>3.1250000000000002E-3</v>
      </c>
      <c r="J333" s="349"/>
      <c r="K333" s="319"/>
      <c r="L333" s="319"/>
    </row>
    <row r="334" spans="1:14" s="4" customFormat="1" x14ac:dyDescent="0.25">
      <c r="A334" s="2"/>
      <c r="B334" s="227"/>
      <c r="C334" s="2"/>
      <c r="D334" s="243"/>
      <c r="E334" s="243"/>
      <c r="F334" s="3"/>
      <c r="J334" s="306"/>
    </row>
    <row r="335" spans="1:14" customFormat="1" ht="29.25" customHeight="1" x14ac:dyDescent="0.25">
      <c r="A335" s="1"/>
      <c r="B335" s="352" t="s">
        <v>1045</v>
      </c>
      <c r="C335" s="352"/>
      <c r="D335" s="352"/>
      <c r="E335" s="352"/>
      <c r="F335" s="352"/>
      <c r="G335" s="352"/>
      <c r="H335" s="352"/>
      <c r="I335" s="352"/>
      <c r="J335" s="352"/>
      <c r="K335">
        <v>124</v>
      </c>
      <c r="L335" s="279">
        <f>F333</f>
        <v>0.38750000000000001</v>
      </c>
      <c r="M335">
        <v>1</v>
      </c>
      <c r="N335">
        <v>1</v>
      </c>
    </row>
    <row r="336" spans="1:14" customFormat="1" ht="17.25" customHeight="1" x14ac:dyDescent="0.25">
      <c r="A336" s="1"/>
      <c r="B336" s="352" t="s">
        <v>1046</v>
      </c>
      <c r="C336" s="352"/>
      <c r="D336" s="352"/>
      <c r="E336" s="352"/>
      <c r="F336" s="352"/>
      <c r="G336" s="352"/>
      <c r="H336" s="352"/>
      <c r="I336" s="352"/>
      <c r="J336" s="352"/>
      <c r="K336">
        <v>180</v>
      </c>
      <c r="L336" s="279">
        <f>G333</f>
        <v>0.5625</v>
      </c>
      <c r="M336">
        <v>254</v>
      </c>
      <c r="N336">
        <v>264</v>
      </c>
    </row>
    <row r="337" spans="1:14" customFormat="1" ht="16.5" customHeight="1" x14ac:dyDescent="0.3">
      <c r="A337" s="1"/>
      <c r="B337" s="275" t="s">
        <v>708</v>
      </c>
      <c r="C337" s="275"/>
      <c r="D337" s="276"/>
      <c r="E337" s="275"/>
      <c r="F337" s="107"/>
      <c r="G337" s="277"/>
      <c r="J337" s="308"/>
      <c r="K337">
        <v>7</v>
      </c>
      <c r="L337" s="279">
        <f>H333</f>
        <v>2.1874999999999999E-2</v>
      </c>
      <c r="M337">
        <v>10</v>
      </c>
      <c r="N337">
        <v>6</v>
      </c>
    </row>
    <row r="338" spans="1:14" customFormat="1" ht="19.5" customHeight="1" x14ac:dyDescent="0.3">
      <c r="A338" s="1"/>
      <c r="B338" s="278" t="s">
        <v>1047</v>
      </c>
      <c r="C338" s="275"/>
      <c r="D338" s="275"/>
      <c r="E338" s="275"/>
      <c r="F338" s="107"/>
      <c r="G338" s="277"/>
      <c r="I338" s="279"/>
      <c r="J338" s="308"/>
      <c r="K338">
        <v>1</v>
      </c>
      <c r="L338" s="279">
        <f>I333</f>
        <v>3.1250000000000002E-3</v>
      </c>
      <c r="M338">
        <v>6</v>
      </c>
      <c r="N338">
        <v>9</v>
      </c>
    </row>
    <row r="339" spans="1:14" customFormat="1" ht="19.5" customHeight="1" x14ac:dyDescent="0.3">
      <c r="A339" s="1"/>
      <c r="B339" s="342" t="s">
        <v>668</v>
      </c>
      <c r="C339" s="343"/>
      <c r="D339" s="344"/>
      <c r="E339" s="52">
        <f>F7</f>
        <v>99</v>
      </c>
      <c r="F339" s="280">
        <f>E339/254</f>
        <v>0.38976377952755903</v>
      </c>
      <c r="G339" s="277"/>
      <c r="I339" s="281"/>
      <c r="J339" s="308"/>
      <c r="K339">
        <v>8</v>
      </c>
      <c r="L339" s="279">
        <f>8/320</f>
        <v>2.5000000000000001E-2</v>
      </c>
      <c r="M339">
        <v>9</v>
      </c>
      <c r="N339">
        <v>41</v>
      </c>
    </row>
    <row r="340" spans="1:14" customFormat="1" ht="19.5" customHeight="1" x14ac:dyDescent="0.3">
      <c r="A340" s="1"/>
      <c r="B340" s="342" t="s">
        <v>669</v>
      </c>
      <c r="C340" s="343"/>
      <c r="D340" s="344"/>
      <c r="E340" s="52">
        <f>G7</f>
        <v>140</v>
      </c>
      <c r="F340" s="280">
        <f t="shared" ref="F340:F343" si="63">E340/254</f>
        <v>0.55118110236220474</v>
      </c>
      <c r="G340" s="277"/>
      <c r="I340" s="282"/>
      <c r="J340" s="308"/>
      <c r="M340">
        <v>41</v>
      </c>
    </row>
    <row r="341" spans="1:14" customFormat="1" ht="19.5" customHeight="1" x14ac:dyDescent="0.3">
      <c r="A341" s="1"/>
      <c r="B341" s="342" t="s">
        <v>709</v>
      </c>
      <c r="C341" s="343"/>
      <c r="D341" s="344"/>
      <c r="E341" s="52">
        <f>H7</f>
        <v>7</v>
      </c>
      <c r="F341" s="280">
        <f t="shared" si="63"/>
        <v>2.7559055118110236E-2</v>
      </c>
      <c r="G341" s="277"/>
      <c r="I341" s="282"/>
      <c r="J341" s="308"/>
      <c r="M341">
        <f>SUM(M335:M340)</f>
        <v>321</v>
      </c>
      <c r="N341">
        <f>SUM(N335:N340)</f>
        <v>321</v>
      </c>
    </row>
    <row r="342" spans="1:14" customFormat="1" ht="19.5" customHeight="1" x14ac:dyDescent="0.3">
      <c r="A342" s="1"/>
      <c r="B342" s="342" t="s">
        <v>671</v>
      </c>
      <c r="C342" s="343"/>
      <c r="D342" s="344"/>
      <c r="E342" s="52">
        <f>I7</f>
        <v>1</v>
      </c>
      <c r="F342" s="280">
        <f t="shared" si="63"/>
        <v>3.937007874015748E-3</v>
      </c>
      <c r="G342" s="277"/>
      <c r="I342" s="282"/>
      <c r="J342" s="308"/>
    </row>
    <row r="343" spans="1:14" customFormat="1" ht="36" customHeight="1" x14ac:dyDescent="0.25">
      <c r="A343" s="1"/>
      <c r="B343" s="342" t="s">
        <v>672</v>
      </c>
      <c r="C343" s="343"/>
      <c r="D343" s="344"/>
      <c r="E343" s="52">
        <v>7</v>
      </c>
      <c r="F343" s="280">
        <f t="shared" si="63"/>
        <v>2.7559055118110236E-2</v>
      </c>
      <c r="G343" s="357" t="s">
        <v>1054</v>
      </c>
      <c r="H343" s="358"/>
      <c r="I343" s="358"/>
      <c r="J343" s="358"/>
    </row>
    <row r="344" spans="1:14" customFormat="1" ht="19.5" customHeight="1" x14ac:dyDescent="0.3">
      <c r="A344" s="1"/>
      <c r="B344" s="301" t="s">
        <v>710</v>
      </c>
      <c r="C344" s="302"/>
      <c r="D344" s="302"/>
      <c r="E344" s="275"/>
      <c r="F344" s="107"/>
      <c r="G344" s="277"/>
      <c r="J344" s="308"/>
    </row>
    <row r="345" spans="1:14" customFormat="1" ht="19.5" customHeight="1" x14ac:dyDescent="0.3">
      <c r="A345" s="1"/>
      <c r="B345" s="342" t="s">
        <v>668</v>
      </c>
      <c r="C345" s="343"/>
      <c r="D345" s="344"/>
      <c r="E345" s="52">
        <f>F262</f>
        <v>7</v>
      </c>
      <c r="F345" s="280">
        <f>E345/10</f>
        <v>0.7</v>
      </c>
      <c r="G345" s="277"/>
      <c r="J345" s="308"/>
    </row>
    <row r="346" spans="1:14" customFormat="1" ht="19.5" customHeight="1" x14ac:dyDescent="0.3">
      <c r="A346" s="1"/>
      <c r="B346" s="342" t="s">
        <v>669</v>
      </c>
      <c r="C346" s="343"/>
      <c r="D346" s="344"/>
      <c r="E346" s="52">
        <f>G262</f>
        <v>3</v>
      </c>
      <c r="F346" s="280">
        <f>E346/10</f>
        <v>0.3</v>
      </c>
      <c r="G346" s="277"/>
      <c r="J346" s="308"/>
    </row>
    <row r="347" spans="1:14" customFormat="1" ht="19.5" customHeight="1" x14ac:dyDescent="0.3">
      <c r="A347" s="1"/>
      <c r="B347" s="303" t="s">
        <v>1048</v>
      </c>
      <c r="C347" s="302"/>
      <c r="D347" s="302"/>
      <c r="E347" s="283"/>
      <c r="F347" s="107"/>
      <c r="G347" s="277"/>
      <c r="J347" s="308"/>
    </row>
    <row r="348" spans="1:14" customFormat="1" ht="19.5" customHeight="1" x14ac:dyDescent="0.3">
      <c r="A348" s="1"/>
      <c r="B348" s="342" t="s">
        <v>668</v>
      </c>
      <c r="C348" s="343">
        <v>10</v>
      </c>
      <c r="D348" s="344"/>
      <c r="E348" s="52">
        <f>F273</f>
        <v>4</v>
      </c>
      <c r="F348" s="280">
        <f>E348/6</f>
        <v>0.66666666666666663</v>
      </c>
      <c r="G348" s="277"/>
      <c r="J348" s="308"/>
    </row>
    <row r="349" spans="1:14" customFormat="1" ht="19.5" customHeight="1" x14ac:dyDescent="0.3">
      <c r="A349" s="1"/>
      <c r="B349" s="342" t="s">
        <v>669</v>
      </c>
      <c r="C349" s="343"/>
      <c r="D349" s="344"/>
      <c r="E349" s="52">
        <f>G273</f>
        <v>2</v>
      </c>
      <c r="F349" s="280">
        <f>E349/6</f>
        <v>0.33333333333333331</v>
      </c>
      <c r="G349" s="277"/>
      <c r="J349" s="308"/>
    </row>
    <row r="350" spans="1:14" customFormat="1" ht="19.5" customHeight="1" x14ac:dyDescent="0.3">
      <c r="A350" s="1"/>
      <c r="B350" s="303" t="s">
        <v>711</v>
      </c>
      <c r="C350" s="302"/>
      <c r="D350" s="302"/>
      <c r="E350" s="283"/>
      <c r="F350" s="107"/>
      <c r="G350" s="277"/>
      <c r="J350" s="308"/>
    </row>
    <row r="351" spans="1:14" customFormat="1" ht="19.5" customHeight="1" x14ac:dyDescent="0.3">
      <c r="A351" s="1"/>
      <c r="B351" s="342" t="s">
        <v>668</v>
      </c>
      <c r="C351" s="343">
        <v>10</v>
      </c>
      <c r="D351" s="344"/>
      <c r="E351" s="52">
        <f>F280</f>
        <v>3</v>
      </c>
      <c r="F351" s="280">
        <f>E351/9</f>
        <v>0.33333333333333331</v>
      </c>
      <c r="G351" s="277"/>
      <c r="J351" s="308"/>
    </row>
    <row r="352" spans="1:14" customFormat="1" ht="19.5" customHeight="1" x14ac:dyDescent="0.3">
      <c r="A352" s="1"/>
      <c r="B352" s="342" t="s">
        <v>669</v>
      </c>
      <c r="C352" s="343"/>
      <c r="D352" s="344"/>
      <c r="E352" s="52">
        <f>G280</f>
        <v>6</v>
      </c>
      <c r="F352" s="280">
        <f>E352/9</f>
        <v>0.66666666666666663</v>
      </c>
      <c r="G352" s="277"/>
      <c r="J352" s="308"/>
    </row>
    <row r="353" spans="1:10" customFormat="1" ht="19.5" customHeight="1" x14ac:dyDescent="0.3">
      <c r="A353" s="1"/>
      <c r="B353" s="284" t="s">
        <v>1049</v>
      </c>
      <c r="C353" s="304"/>
      <c r="D353" s="302"/>
      <c r="E353" s="283"/>
      <c r="F353" s="107"/>
      <c r="G353" s="277"/>
      <c r="J353" s="308"/>
    </row>
    <row r="354" spans="1:10" customFormat="1" ht="19.5" customHeight="1" x14ac:dyDescent="0.3">
      <c r="A354" s="1"/>
      <c r="B354" s="342" t="s">
        <v>668</v>
      </c>
      <c r="C354" s="343">
        <v>46</v>
      </c>
      <c r="D354" s="344"/>
      <c r="E354" s="52">
        <f>F290</f>
        <v>11</v>
      </c>
      <c r="F354" s="280">
        <f>E354/41</f>
        <v>0.26829268292682928</v>
      </c>
      <c r="G354" s="277"/>
      <c r="J354" s="308"/>
    </row>
    <row r="355" spans="1:10" customFormat="1" ht="19.5" customHeight="1" x14ac:dyDescent="0.25">
      <c r="A355" s="2"/>
      <c r="B355" s="342" t="s">
        <v>669</v>
      </c>
      <c r="C355" s="343"/>
      <c r="D355" s="344"/>
      <c r="E355" s="43">
        <f>G290</f>
        <v>29</v>
      </c>
      <c r="F355" s="280">
        <f t="shared" ref="F355:F356" si="64">E355/41</f>
        <v>0.70731707317073167</v>
      </c>
      <c r="G355" s="285"/>
      <c r="J355" s="308"/>
    </row>
    <row r="356" spans="1:10" customFormat="1" ht="19.5" customHeight="1" x14ac:dyDescent="0.25">
      <c r="A356" s="1"/>
      <c r="B356" s="342" t="s">
        <v>672</v>
      </c>
      <c r="C356" s="343"/>
      <c r="D356" s="344"/>
      <c r="E356" s="52">
        <v>1</v>
      </c>
      <c r="F356" s="280">
        <f t="shared" si="64"/>
        <v>2.4390243902439025E-2</v>
      </c>
      <c r="G356" s="345" t="s">
        <v>1053</v>
      </c>
      <c r="H356" s="345"/>
      <c r="I356" s="345"/>
      <c r="J356" s="308"/>
    </row>
    <row r="357" spans="1:10" customFormat="1" ht="14.25" customHeight="1" x14ac:dyDescent="0.25">
      <c r="A357" s="2"/>
      <c r="B357" s="286"/>
      <c r="C357" s="286"/>
      <c r="D357" s="286"/>
      <c r="E357" s="270"/>
      <c r="F357" s="285"/>
      <c r="G357" s="285"/>
      <c r="J357" s="308"/>
    </row>
    <row r="358" spans="1:10" s="287" customFormat="1" ht="16.5" x14ac:dyDescent="0.25">
      <c r="B358" s="288"/>
      <c r="C358" s="288"/>
      <c r="E358" s="288"/>
      <c r="F358" s="346" t="s">
        <v>1050</v>
      </c>
      <c r="G358" s="346"/>
      <c r="H358" s="346"/>
      <c r="I358" s="346"/>
      <c r="J358" s="346"/>
    </row>
    <row r="359" spans="1:10" s="287" customFormat="1" ht="16.5" x14ac:dyDescent="0.25">
      <c r="A359" s="347" t="s">
        <v>712</v>
      </c>
      <c r="B359" s="347"/>
      <c r="C359" s="347"/>
      <c r="D359" s="289"/>
      <c r="F359" s="347" t="s">
        <v>713</v>
      </c>
      <c r="G359" s="347"/>
      <c r="H359" s="347"/>
      <c r="I359" s="347"/>
      <c r="J359" s="347"/>
    </row>
  </sheetData>
  <autoFilter ref="A5:J333"/>
  <mergeCells count="36">
    <mergeCell ref="F359:J359"/>
    <mergeCell ref="A359:C359"/>
    <mergeCell ref="B339:D339"/>
    <mergeCell ref="B355:D355"/>
    <mergeCell ref="B335:J335"/>
    <mergeCell ref="B340:D340"/>
    <mergeCell ref="B341:D341"/>
    <mergeCell ref="B349:D349"/>
    <mergeCell ref="B352:D352"/>
    <mergeCell ref="B356:D356"/>
    <mergeCell ref="G356:I356"/>
    <mergeCell ref="B332:C332"/>
    <mergeCell ref="A1:C1"/>
    <mergeCell ref="F1:J1"/>
    <mergeCell ref="A2:J2"/>
    <mergeCell ref="F358:J358"/>
    <mergeCell ref="F23:I23"/>
    <mergeCell ref="F110:I110"/>
    <mergeCell ref="F204:I204"/>
    <mergeCell ref="F217:I217"/>
    <mergeCell ref="F218:I218"/>
    <mergeCell ref="F6:I6"/>
    <mergeCell ref="G343:J343"/>
    <mergeCell ref="J332:J333"/>
    <mergeCell ref="F219:I219"/>
    <mergeCell ref="F220:I220"/>
    <mergeCell ref="F307:I307"/>
    <mergeCell ref="B333:C333"/>
    <mergeCell ref="B348:D348"/>
    <mergeCell ref="B336:J336"/>
    <mergeCell ref="B351:D351"/>
    <mergeCell ref="B354:D354"/>
    <mergeCell ref="B342:D342"/>
    <mergeCell ref="B343:D343"/>
    <mergeCell ref="B345:D345"/>
    <mergeCell ref="B346:D346"/>
  </mergeCells>
  <conditionalFormatting sqref="E285:E286">
    <cfRule type="duplicateValues" dxfId="3" priority="2"/>
  </conditionalFormatting>
  <conditionalFormatting sqref="E307">
    <cfRule type="duplicateValues" dxfId="2" priority="1"/>
  </conditionalFormatting>
  <pageMargins left="0.47" right="0.38" top="0.5" bottom="0.41" header="0.2" footer="0.2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407"/>
  <sheetViews>
    <sheetView zoomScale="85" zoomScaleNormal="85" workbookViewId="0">
      <selection activeCell="F9" sqref="F9"/>
    </sheetView>
  </sheetViews>
  <sheetFormatPr defaultRowHeight="15.75" x14ac:dyDescent="0.25"/>
  <cols>
    <col min="1" max="1" width="8.5703125" style="229" customWidth="1"/>
    <col min="2" max="2" width="21.42578125" style="229" customWidth="1"/>
    <col min="3" max="3" width="12.42578125" style="231" customWidth="1"/>
    <col min="4" max="4" width="23.28515625" style="231" hidden="1" customWidth="1"/>
    <col min="5" max="5" width="23.42578125" style="232" hidden="1" customWidth="1"/>
    <col min="6" max="7" width="18.28515625" style="229" customWidth="1"/>
    <col min="8" max="8" width="14.7109375" style="230" customWidth="1"/>
    <col min="9" max="9" width="11" style="229" customWidth="1"/>
    <col min="10" max="10" width="11.28515625" style="229" customWidth="1"/>
    <col min="11" max="11" width="13.5703125" style="229" customWidth="1"/>
    <col min="12" max="12" width="25.5703125" style="229" customWidth="1"/>
    <col min="13" max="227" width="9.140625" style="229"/>
    <col min="228" max="228" width="8.5703125" style="229" customWidth="1"/>
    <col min="229" max="229" width="21.42578125" style="229" customWidth="1"/>
    <col min="230" max="230" width="12.42578125" style="229" customWidth="1"/>
    <col min="231" max="231" width="0" style="229" hidden="1" customWidth="1"/>
    <col min="232" max="232" width="13.85546875" style="229" customWidth="1"/>
    <col min="233" max="236" width="9.140625" style="229" customWidth="1"/>
    <col min="237" max="237" width="11.7109375" style="229" customWidth="1"/>
    <col min="238" max="238" width="10.5703125" style="229" customWidth="1"/>
    <col min="239" max="239" width="10.28515625" style="229" customWidth="1"/>
    <col min="240" max="240" width="10.85546875" style="229" customWidth="1"/>
    <col min="241" max="241" width="11.140625" style="229" customWidth="1"/>
    <col min="242" max="242" width="12.5703125" style="229" customWidth="1"/>
    <col min="243" max="243" width="18.28515625" style="229" customWidth="1"/>
    <col min="244" max="244" width="18.42578125" style="229" customWidth="1"/>
    <col min="245" max="245" width="7.140625" style="229" customWidth="1"/>
    <col min="246" max="246" width="10.42578125" style="229" customWidth="1"/>
    <col min="247" max="247" width="7.140625" style="229" customWidth="1"/>
    <col min="248" max="248" width="9.140625" style="229" customWidth="1"/>
    <col min="249" max="249" width="7.28515625" style="229" customWidth="1"/>
    <col min="250" max="250" width="9.140625" style="229" customWidth="1"/>
    <col min="251" max="251" width="6.85546875" style="229" customWidth="1"/>
    <col min="252" max="252" width="10.28515625" style="229" customWidth="1"/>
    <col min="253" max="254" width="9.140625" style="229" customWidth="1"/>
    <col min="255" max="255" width="7.140625" style="229" customWidth="1"/>
    <col min="256" max="256" width="10.42578125" style="229" customWidth="1"/>
    <col min="257" max="257" width="7.140625" style="229" customWidth="1"/>
    <col min="258" max="258" width="9.140625" style="229"/>
    <col min="259" max="259" width="7.28515625" style="229" customWidth="1"/>
    <col min="260" max="260" width="9.140625" style="229"/>
    <col min="261" max="261" width="6.85546875" style="229" customWidth="1"/>
    <col min="262" max="262" width="10.28515625" style="229" customWidth="1"/>
    <col min="263" max="483" width="9.140625" style="229"/>
    <col min="484" max="484" width="8.5703125" style="229" customWidth="1"/>
    <col min="485" max="485" width="21.42578125" style="229" customWidth="1"/>
    <col min="486" max="486" width="12.42578125" style="229" customWidth="1"/>
    <col min="487" max="487" width="0" style="229" hidden="1" customWidth="1"/>
    <col min="488" max="488" width="13.85546875" style="229" customWidth="1"/>
    <col min="489" max="492" width="9.140625" style="229" customWidth="1"/>
    <col min="493" max="493" width="11.7109375" style="229" customWidth="1"/>
    <col min="494" max="494" width="10.5703125" style="229" customWidth="1"/>
    <col min="495" max="495" width="10.28515625" style="229" customWidth="1"/>
    <col min="496" max="496" width="10.85546875" style="229" customWidth="1"/>
    <col min="497" max="497" width="11.140625" style="229" customWidth="1"/>
    <col min="498" max="498" width="12.5703125" style="229" customWidth="1"/>
    <col min="499" max="499" width="18.28515625" style="229" customWidth="1"/>
    <col min="500" max="500" width="18.42578125" style="229" customWidth="1"/>
    <col min="501" max="501" width="7.140625" style="229" customWidth="1"/>
    <col min="502" max="502" width="10.42578125" style="229" customWidth="1"/>
    <col min="503" max="503" width="7.140625" style="229" customWidth="1"/>
    <col min="504" max="504" width="9.140625" style="229" customWidth="1"/>
    <col min="505" max="505" width="7.28515625" style="229" customWidth="1"/>
    <col min="506" max="506" width="9.140625" style="229" customWidth="1"/>
    <col min="507" max="507" width="6.85546875" style="229" customWidth="1"/>
    <col min="508" max="508" width="10.28515625" style="229" customWidth="1"/>
    <col min="509" max="510" width="9.140625" style="229" customWidth="1"/>
    <col min="511" max="511" width="7.140625" style="229" customWidth="1"/>
    <col min="512" max="512" width="10.42578125" style="229" customWidth="1"/>
    <col min="513" max="513" width="7.140625" style="229" customWidth="1"/>
    <col min="514" max="514" width="9.140625" style="229"/>
    <col min="515" max="515" width="7.28515625" style="229" customWidth="1"/>
    <col min="516" max="516" width="9.140625" style="229"/>
    <col min="517" max="517" width="6.85546875" style="229" customWidth="1"/>
    <col min="518" max="518" width="10.28515625" style="229" customWidth="1"/>
    <col min="519" max="739" width="9.140625" style="229"/>
    <col min="740" max="740" width="8.5703125" style="229" customWidth="1"/>
    <col min="741" max="741" width="21.42578125" style="229" customWidth="1"/>
    <col min="742" max="742" width="12.42578125" style="229" customWidth="1"/>
    <col min="743" max="743" width="0" style="229" hidden="1" customWidth="1"/>
    <col min="744" max="744" width="13.85546875" style="229" customWidth="1"/>
    <col min="745" max="748" width="9.140625" style="229" customWidth="1"/>
    <col min="749" max="749" width="11.7109375" style="229" customWidth="1"/>
    <col min="750" max="750" width="10.5703125" style="229" customWidth="1"/>
    <col min="751" max="751" width="10.28515625" style="229" customWidth="1"/>
    <col min="752" max="752" width="10.85546875" style="229" customWidth="1"/>
    <col min="753" max="753" width="11.140625" style="229" customWidth="1"/>
    <col min="754" max="754" width="12.5703125" style="229" customWidth="1"/>
    <col min="755" max="755" width="18.28515625" style="229" customWidth="1"/>
    <col min="756" max="756" width="18.42578125" style="229" customWidth="1"/>
    <col min="757" max="757" width="7.140625" style="229" customWidth="1"/>
    <col min="758" max="758" width="10.42578125" style="229" customWidth="1"/>
    <col min="759" max="759" width="7.140625" style="229" customWidth="1"/>
    <col min="760" max="760" width="9.140625" style="229" customWidth="1"/>
    <col min="761" max="761" width="7.28515625" style="229" customWidth="1"/>
    <col min="762" max="762" width="9.140625" style="229" customWidth="1"/>
    <col min="763" max="763" width="6.85546875" style="229" customWidth="1"/>
    <col min="764" max="764" width="10.28515625" style="229" customWidth="1"/>
    <col min="765" max="766" width="9.140625" style="229" customWidth="1"/>
    <col min="767" max="767" width="7.140625" style="229" customWidth="1"/>
    <col min="768" max="768" width="10.42578125" style="229" customWidth="1"/>
    <col min="769" max="769" width="7.140625" style="229" customWidth="1"/>
    <col min="770" max="770" width="9.140625" style="229"/>
    <col min="771" max="771" width="7.28515625" style="229" customWidth="1"/>
    <col min="772" max="772" width="9.140625" style="229"/>
    <col min="773" max="773" width="6.85546875" style="229" customWidth="1"/>
    <col min="774" max="774" width="10.28515625" style="229" customWidth="1"/>
    <col min="775" max="995" width="9.140625" style="229"/>
    <col min="996" max="996" width="8.5703125" style="229" customWidth="1"/>
    <col min="997" max="997" width="21.42578125" style="229" customWidth="1"/>
    <col min="998" max="998" width="12.42578125" style="229" customWidth="1"/>
    <col min="999" max="999" width="0" style="229" hidden="1" customWidth="1"/>
    <col min="1000" max="1000" width="13.85546875" style="229" customWidth="1"/>
    <col min="1001" max="1004" width="9.140625" style="229" customWidth="1"/>
    <col min="1005" max="1005" width="11.7109375" style="229" customWidth="1"/>
    <col min="1006" max="1006" width="10.5703125" style="229" customWidth="1"/>
    <col min="1007" max="1007" width="10.28515625" style="229" customWidth="1"/>
    <col min="1008" max="1008" width="10.85546875" style="229" customWidth="1"/>
    <col min="1009" max="1009" width="11.140625" style="229" customWidth="1"/>
    <col min="1010" max="1010" width="12.5703125" style="229" customWidth="1"/>
    <col min="1011" max="1011" width="18.28515625" style="229" customWidth="1"/>
    <col min="1012" max="1012" width="18.42578125" style="229" customWidth="1"/>
    <col min="1013" max="1013" width="7.140625" style="229" customWidth="1"/>
    <col min="1014" max="1014" width="10.42578125" style="229" customWidth="1"/>
    <col min="1015" max="1015" width="7.140625" style="229" customWidth="1"/>
    <col min="1016" max="1016" width="9.140625" style="229" customWidth="1"/>
    <col min="1017" max="1017" width="7.28515625" style="229" customWidth="1"/>
    <col min="1018" max="1018" width="9.140625" style="229" customWidth="1"/>
    <col min="1019" max="1019" width="6.85546875" style="229" customWidth="1"/>
    <col min="1020" max="1020" width="10.28515625" style="229" customWidth="1"/>
    <col min="1021" max="1022" width="9.140625" style="229" customWidth="1"/>
    <col min="1023" max="1023" width="7.140625" style="229" customWidth="1"/>
    <col min="1024" max="1024" width="10.42578125" style="229" customWidth="1"/>
    <col min="1025" max="1025" width="7.140625" style="229" customWidth="1"/>
    <col min="1026" max="1026" width="9.140625" style="229"/>
    <col min="1027" max="1027" width="7.28515625" style="229" customWidth="1"/>
    <col min="1028" max="1028" width="9.140625" style="229"/>
    <col min="1029" max="1029" width="6.85546875" style="229" customWidth="1"/>
    <col min="1030" max="1030" width="10.28515625" style="229" customWidth="1"/>
    <col min="1031" max="1251" width="9.140625" style="229"/>
    <col min="1252" max="1252" width="8.5703125" style="229" customWidth="1"/>
    <col min="1253" max="1253" width="21.42578125" style="229" customWidth="1"/>
    <col min="1254" max="1254" width="12.42578125" style="229" customWidth="1"/>
    <col min="1255" max="1255" width="0" style="229" hidden="1" customWidth="1"/>
    <col min="1256" max="1256" width="13.85546875" style="229" customWidth="1"/>
    <col min="1257" max="1260" width="9.140625" style="229" customWidth="1"/>
    <col min="1261" max="1261" width="11.7109375" style="229" customWidth="1"/>
    <col min="1262" max="1262" width="10.5703125" style="229" customWidth="1"/>
    <col min="1263" max="1263" width="10.28515625" style="229" customWidth="1"/>
    <col min="1264" max="1264" width="10.85546875" style="229" customWidth="1"/>
    <col min="1265" max="1265" width="11.140625" style="229" customWidth="1"/>
    <col min="1266" max="1266" width="12.5703125" style="229" customWidth="1"/>
    <col min="1267" max="1267" width="18.28515625" style="229" customWidth="1"/>
    <col min="1268" max="1268" width="18.42578125" style="229" customWidth="1"/>
    <col min="1269" max="1269" width="7.140625" style="229" customWidth="1"/>
    <col min="1270" max="1270" width="10.42578125" style="229" customWidth="1"/>
    <col min="1271" max="1271" width="7.140625" style="229" customWidth="1"/>
    <col min="1272" max="1272" width="9.140625" style="229" customWidth="1"/>
    <col min="1273" max="1273" width="7.28515625" style="229" customWidth="1"/>
    <col min="1274" max="1274" width="9.140625" style="229" customWidth="1"/>
    <col min="1275" max="1275" width="6.85546875" style="229" customWidth="1"/>
    <col min="1276" max="1276" width="10.28515625" style="229" customWidth="1"/>
    <col min="1277" max="1278" width="9.140625" style="229" customWidth="1"/>
    <col min="1279" max="1279" width="7.140625" style="229" customWidth="1"/>
    <col min="1280" max="1280" width="10.42578125" style="229" customWidth="1"/>
    <col min="1281" max="1281" width="7.140625" style="229" customWidth="1"/>
    <col min="1282" max="1282" width="9.140625" style="229"/>
    <col min="1283" max="1283" width="7.28515625" style="229" customWidth="1"/>
    <col min="1284" max="1284" width="9.140625" style="229"/>
    <col min="1285" max="1285" width="6.85546875" style="229" customWidth="1"/>
    <col min="1286" max="1286" width="10.28515625" style="229" customWidth="1"/>
    <col min="1287" max="1507" width="9.140625" style="229"/>
    <col min="1508" max="1508" width="8.5703125" style="229" customWidth="1"/>
    <col min="1509" max="1509" width="21.42578125" style="229" customWidth="1"/>
    <col min="1510" max="1510" width="12.42578125" style="229" customWidth="1"/>
    <col min="1511" max="1511" width="0" style="229" hidden="1" customWidth="1"/>
    <col min="1512" max="1512" width="13.85546875" style="229" customWidth="1"/>
    <col min="1513" max="1516" width="9.140625" style="229" customWidth="1"/>
    <col min="1517" max="1517" width="11.7109375" style="229" customWidth="1"/>
    <col min="1518" max="1518" width="10.5703125" style="229" customWidth="1"/>
    <col min="1519" max="1519" width="10.28515625" style="229" customWidth="1"/>
    <col min="1520" max="1520" width="10.85546875" style="229" customWidth="1"/>
    <col min="1521" max="1521" width="11.140625" style="229" customWidth="1"/>
    <col min="1522" max="1522" width="12.5703125" style="229" customWidth="1"/>
    <col min="1523" max="1523" width="18.28515625" style="229" customWidth="1"/>
    <col min="1524" max="1524" width="18.42578125" style="229" customWidth="1"/>
    <col min="1525" max="1525" width="7.140625" style="229" customWidth="1"/>
    <col min="1526" max="1526" width="10.42578125" style="229" customWidth="1"/>
    <col min="1527" max="1527" width="7.140625" style="229" customWidth="1"/>
    <col min="1528" max="1528" width="9.140625" style="229" customWidth="1"/>
    <col min="1529" max="1529" width="7.28515625" style="229" customWidth="1"/>
    <col min="1530" max="1530" width="9.140625" style="229" customWidth="1"/>
    <col min="1531" max="1531" width="6.85546875" style="229" customWidth="1"/>
    <col min="1532" max="1532" width="10.28515625" style="229" customWidth="1"/>
    <col min="1533" max="1534" width="9.140625" style="229" customWidth="1"/>
    <col min="1535" max="1535" width="7.140625" style="229" customWidth="1"/>
    <col min="1536" max="1536" width="10.42578125" style="229" customWidth="1"/>
    <col min="1537" max="1537" width="7.140625" style="229" customWidth="1"/>
    <col min="1538" max="1538" width="9.140625" style="229"/>
    <col min="1539" max="1539" width="7.28515625" style="229" customWidth="1"/>
    <col min="1540" max="1540" width="9.140625" style="229"/>
    <col min="1541" max="1541" width="6.85546875" style="229" customWidth="1"/>
    <col min="1542" max="1542" width="10.28515625" style="229" customWidth="1"/>
    <col min="1543" max="1763" width="9.140625" style="229"/>
    <col min="1764" max="1764" width="8.5703125" style="229" customWidth="1"/>
    <col min="1765" max="1765" width="21.42578125" style="229" customWidth="1"/>
    <col min="1766" max="1766" width="12.42578125" style="229" customWidth="1"/>
    <col min="1767" max="1767" width="0" style="229" hidden="1" customWidth="1"/>
    <col min="1768" max="1768" width="13.85546875" style="229" customWidth="1"/>
    <col min="1769" max="1772" width="9.140625" style="229" customWidth="1"/>
    <col min="1773" max="1773" width="11.7109375" style="229" customWidth="1"/>
    <col min="1774" max="1774" width="10.5703125" style="229" customWidth="1"/>
    <col min="1775" max="1775" width="10.28515625" style="229" customWidth="1"/>
    <col min="1776" max="1776" width="10.85546875" style="229" customWidth="1"/>
    <col min="1777" max="1777" width="11.140625" style="229" customWidth="1"/>
    <col min="1778" max="1778" width="12.5703125" style="229" customWidth="1"/>
    <col min="1779" max="1779" width="18.28515625" style="229" customWidth="1"/>
    <col min="1780" max="1780" width="18.42578125" style="229" customWidth="1"/>
    <col min="1781" max="1781" width="7.140625" style="229" customWidth="1"/>
    <col min="1782" max="1782" width="10.42578125" style="229" customWidth="1"/>
    <col min="1783" max="1783" width="7.140625" style="229" customWidth="1"/>
    <col min="1784" max="1784" width="9.140625" style="229" customWidth="1"/>
    <col min="1785" max="1785" width="7.28515625" style="229" customWidth="1"/>
    <col min="1786" max="1786" width="9.140625" style="229" customWidth="1"/>
    <col min="1787" max="1787" width="6.85546875" style="229" customWidth="1"/>
    <col min="1788" max="1788" width="10.28515625" style="229" customWidth="1"/>
    <col min="1789" max="1790" width="9.140625" style="229" customWidth="1"/>
    <col min="1791" max="1791" width="7.140625" style="229" customWidth="1"/>
    <col min="1792" max="1792" width="10.42578125" style="229" customWidth="1"/>
    <col min="1793" max="1793" width="7.140625" style="229" customWidth="1"/>
    <col min="1794" max="1794" width="9.140625" style="229"/>
    <col min="1795" max="1795" width="7.28515625" style="229" customWidth="1"/>
    <col min="1796" max="1796" width="9.140625" style="229"/>
    <col min="1797" max="1797" width="6.85546875" style="229" customWidth="1"/>
    <col min="1798" max="1798" width="10.28515625" style="229" customWidth="1"/>
    <col min="1799" max="2019" width="9.140625" style="229"/>
    <col min="2020" max="2020" width="8.5703125" style="229" customWidth="1"/>
    <col min="2021" max="2021" width="21.42578125" style="229" customWidth="1"/>
    <col min="2022" max="2022" width="12.42578125" style="229" customWidth="1"/>
    <col min="2023" max="2023" width="0" style="229" hidden="1" customWidth="1"/>
    <col min="2024" max="2024" width="13.85546875" style="229" customWidth="1"/>
    <col min="2025" max="2028" width="9.140625" style="229" customWidth="1"/>
    <col min="2029" max="2029" width="11.7109375" style="229" customWidth="1"/>
    <col min="2030" max="2030" width="10.5703125" style="229" customWidth="1"/>
    <col min="2031" max="2031" width="10.28515625" style="229" customWidth="1"/>
    <col min="2032" max="2032" width="10.85546875" style="229" customWidth="1"/>
    <col min="2033" max="2033" width="11.140625" style="229" customWidth="1"/>
    <col min="2034" max="2034" width="12.5703125" style="229" customWidth="1"/>
    <col min="2035" max="2035" width="18.28515625" style="229" customWidth="1"/>
    <col min="2036" max="2036" width="18.42578125" style="229" customWidth="1"/>
    <col min="2037" max="2037" width="7.140625" style="229" customWidth="1"/>
    <col min="2038" max="2038" width="10.42578125" style="229" customWidth="1"/>
    <col min="2039" max="2039" width="7.140625" style="229" customWidth="1"/>
    <col min="2040" max="2040" width="9.140625" style="229" customWidth="1"/>
    <col min="2041" max="2041" width="7.28515625" style="229" customWidth="1"/>
    <col min="2042" max="2042" width="9.140625" style="229" customWidth="1"/>
    <col min="2043" max="2043" width="6.85546875" style="229" customWidth="1"/>
    <col min="2044" max="2044" width="10.28515625" style="229" customWidth="1"/>
    <col min="2045" max="2046" width="9.140625" style="229" customWidth="1"/>
    <col min="2047" max="2047" width="7.140625" style="229" customWidth="1"/>
    <col min="2048" max="2048" width="10.42578125" style="229" customWidth="1"/>
    <col min="2049" max="2049" width="7.140625" style="229" customWidth="1"/>
    <col min="2050" max="2050" width="9.140625" style="229"/>
    <col min="2051" max="2051" width="7.28515625" style="229" customWidth="1"/>
    <col min="2052" max="2052" width="9.140625" style="229"/>
    <col min="2053" max="2053" width="6.85546875" style="229" customWidth="1"/>
    <col min="2054" max="2054" width="10.28515625" style="229" customWidth="1"/>
    <col min="2055" max="2275" width="9.140625" style="229"/>
    <col min="2276" max="2276" width="8.5703125" style="229" customWidth="1"/>
    <col min="2277" max="2277" width="21.42578125" style="229" customWidth="1"/>
    <col min="2278" max="2278" width="12.42578125" style="229" customWidth="1"/>
    <col min="2279" max="2279" width="0" style="229" hidden="1" customWidth="1"/>
    <col min="2280" max="2280" width="13.85546875" style="229" customWidth="1"/>
    <col min="2281" max="2284" width="9.140625" style="229" customWidth="1"/>
    <col min="2285" max="2285" width="11.7109375" style="229" customWidth="1"/>
    <col min="2286" max="2286" width="10.5703125" style="229" customWidth="1"/>
    <col min="2287" max="2287" width="10.28515625" style="229" customWidth="1"/>
    <col min="2288" max="2288" width="10.85546875" style="229" customWidth="1"/>
    <col min="2289" max="2289" width="11.140625" style="229" customWidth="1"/>
    <col min="2290" max="2290" width="12.5703125" style="229" customWidth="1"/>
    <col min="2291" max="2291" width="18.28515625" style="229" customWidth="1"/>
    <col min="2292" max="2292" width="18.42578125" style="229" customWidth="1"/>
    <col min="2293" max="2293" width="7.140625" style="229" customWidth="1"/>
    <col min="2294" max="2294" width="10.42578125" style="229" customWidth="1"/>
    <col min="2295" max="2295" width="7.140625" style="229" customWidth="1"/>
    <col min="2296" max="2296" width="9.140625" style="229" customWidth="1"/>
    <col min="2297" max="2297" width="7.28515625" style="229" customWidth="1"/>
    <col min="2298" max="2298" width="9.140625" style="229" customWidth="1"/>
    <col min="2299" max="2299" width="6.85546875" style="229" customWidth="1"/>
    <col min="2300" max="2300" width="10.28515625" style="229" customWidth="1"/>
    <col min="2301" max="2302" width="9.140625" style="229" customWidth="1"/>
    <col min="2303" max="2303" width="7.140625" style="229" customWidth="1"/>
    <col min="2304" max="2304" width="10.42578125" style="229" customWidth="1"/>
    <col min="2305" max="2305" width="7.140625" style="229" customWidth="1"/>
    <col min="2306" max="2306" width="9.140625" style="229"/>
    <col min="2307" max="2307" width="7.28515625" style="229" customWidth="1"/>
    <col min="2308" max="2308" width="9.140625" style="229"/>
    <col min="2309" max="2309" width="6.85546875" style="229" customWidth="1"/>
    <col min="2310" max="2310" width="10.28515625" style="229" customWidth="1"/>
    <col min="2311" max="2531" width="9.140625" style="229"/>
    <col min="2532" max="2532" width="8.5703125" style="229" customWidth="1"/>
    <col min="2533" max="2533" width="21.42578125" style="229" customWidth="1"/>
    <col min="2534" max="2534" width="12.42578125" style="229" customWidth="1"/>
    <col min="2535" max="2535" width="0" style="229" hidden="1" customWidth="1"/>
    <col min="2536" max="2536" width="13.85546875" style="229" customWidth="1"/>
    <col min="2537" max="2540" width="9.140625" style="229" customWidth="1"/>
    <col min="2541" max="2541" width="11.7109375" style="229" customWidth="1"/>
    <col min="2542" max="2542" width="10.5703125" style="229" customWidth="1"/>
    <col min="2543" max="2543" width="10.28515625" style="229" customWidth="1"/>
    <col min="2544" max="2544" width="10.85546875" style="229" customWidth="1"/>
    <col min="2545" max="2545" width="11.140625" style="229" customWidth="1"/>
    <col min="2546" max="2546" width="12.5703125" style="229" customWidth="1"/>
    <col min="2547" max="2547" width="18.28515625" style="229" customWidth="1"/>
    <col min="2548" max="2548" width="18.42578125" style="229" customWidth="1"/>
    <col min="2549" max="2549" width="7.140625" style="229" customWidth="1"/>
    <col min="2550" max="2550" width="10.42578125" style="229" customWidth="1"/>
    <col min="2551" max="2551" width="7.140625" style="229" customWidth="1"/>
    <col min="2552" max="2552" width="9.140625" style="229" customWidth="1"/>
    <col min="2553" max="2553" width="7.28515625" style="229" customWidth="1"/>
    <col min="2554" max="2554" width="9.140625" style="229" customWidth="1"/>
    <col min="2555" max="2555" width="6.85546875" style="229" customWidth="1"/>
    <col min="2556" max="2556" width="10.28515625" style="229" customWidth="1"/>
    <col min="2557" max="2558" width="9.140625" style="229" customWidth="1"/>
    <col min="2559" max="2559" width="7.140625" style="229" customWidth="1"/>
    <col min="2560" max="2560" width="10.42578125" style="229" customWidth="1"/>
    <col min="2561" max="2561" width="7.140625" style="229" customWidth="1"/>
    <col min="2562" max="2562" width="9.140625" style="229"/>
    <col min="2563" max="2563" width="7.28515625" style="229" customWidth="1"/>
    <col min="2564" max="2564" width="9.140625" style="229"/>
    <col min="2565" max="2565" width="6.85546875" style="229" customWidth="1"/>
    <col min="2566" max="2566" width="10.28515625" style="229" customWidth="1"/>
    <col min="2567" max="2787" width="9.140625" style="229"/>
    <col min="2788" max="2788" width="8.5703125" style="229" customWidth="1"/>
    <col min="2789" max="2789" width="21.42578125" style="229" customWidth="1"/>
    <col min="2790" max="2790" width="12.42578125" style="229" customWidth="1"/>
    <col min="2791" max="2791" width="0" style="229" hidden="1" customWidth="1"/>
    <col min="2792" max="2792" width="13.85546875" style="229" customWidth="1"/>
    <col min="2793" max="2796" width="9.140625" style="229" customWidth="1"/>
    <col min="2797" max="2797" width="11.7109375" style="229" customWidth="1"/>
    <col min="2798" max="2798" width="10.5703125" style="229" customWidth="1"/>
    <col min="2799" max="2799" width="10.28515625" style="229" customWidth="1"/>
    <col min="2800" max="2800" width="10.85546875" style="229" customWidth="1"/>
    <col min="2801" max="2801" width="11.140625" style="229" customWidth="1"/>
    <col min="2802" max="2802" width="12.5703125" style="229" customWidth="1"/>
    <col min="2803" max="2803" width="18.28515625" style="229" customWidth="1"/>
    <col min="2804" max="2804" width="18.42578125" style="229" customWidth="1"/>
    <col min="2805" max="2805" width="7.140625" style="229" customWidth="1"/>
    <col min="2806" max="2806" width="10.42578125" style="229" customWidth="1"/>
    <col min="2807" max="2807" width="7.140625" style="229" customWidth="1"/>
    <col min="2808" max="2808" width="9.140625" style="229" customWidth="1"/>
    <col min="2809" max="2809" width="7.28515625" style="229" customWidth="1"/>
    <col min="2810" max="2810" width="9.140625" style="229" customWidth="1"/>
    <col min="2811" max="2811" width="6.85546875" style="229" customWidth="1"/>
    <col min="2812" max="2812" width="10.28515625" style="229" customWidth="1"/>
    <col min="2813" max="2814" width="9.140625" style="229" customWidth="1"/>
    <col min="2815" max="2815" width="7.140625" style="229" customWidth="1"/>
    <col min="2816" max="2816" width="10.42578125" style="229" customWidth="1"/>
    <col min="2817" max="2817" width="7.140625" style="229" customWidth="1"/>
    <col min="2818" max="2818" width="9.140625" style="229"/>
    <col min="2819" max="2819" width="7.28515625" style="229" customWidth="1"/>
    <col min="2820" max="2820" width="9.140625" style="229"/>
    <col min="2821" max="2821" width="6.85546875" style="229" customWidth="1"/>
    <col min="2822" max="2822" width="10.28515625" style="229" customWidth="1"/>
    <col min="2823" max="3043" width="9.140625" style="229"/>
    <col min="3044" max="3044" width="8.5703125" style="229" customWidth="1"/>
    <col min="3045" max="3045" width="21.42578125" style="229" customWidth="1"/>
    <col min="3046" max="3046" width="12.42578125" style="229" customWidth="1"/>
    <col min="3047" max="3047" width="0" style="229" hidden="1" customWidth="1"/>
    <col min="3048" max="3048" width="13.85546875" style="229" customWidth="1"/>
    <col min="3049" max="3052" width="9.140625" style="229" customWidth="1"/>
    <col min="3053" max="3053" width="11.7109375" style="229" customWidth="1"/>
    <col min="3054" max="3054" width="10.5703125" style="229" customWidth="1"/>
    <col min="3055" max="3055" width="10.28515625" style="229" customWidth="1"/>
    <col min="3056" max="3056" width="10.85546875" style="229" customWidth="1"/>
    <col min="3057" max="3057" width="11.140625" style="229" customWidth="1"/>
    <col min="3058" max="3058" width="12.5703125" style="229" customWidth="1"/>
    <col min="3059" max="3059" width="18.28515625" style="229" customWidth="1"/>
    <col min="3060" max="3060" width="18.42578125" style="229" customWidth="1"/>
    <col min="3061" max="3061" width="7.140625" style="229" customWidth="1"/>
    <col min="3062" max="3062" width="10.42578125" style="229" customWidth="1"/>
    <col min="3063" max="3063" width="7.140625" style="229" customWidth="1"/>
    <col min="3064" max="3064" width="9.140625" style="229" customWidth="1"/>
    <col min="3065" max="3065" width="7.28515625" style="229" customWidth="1"/>
    <col min="3066" max="3066" width="9.140625" style="229" customWidth="1"/>
    <col min="3067" max="3067" width="6.85546875" style="229" customWidth="1"/>
    <col min="3068" max="3068" width="10.28515625" style="229" customWidth="1"/>
    <col min="3069" max="3070" width="9.140625" style="229" customWidth="1"/>
    <col min="3071" max="3071" width="7.140625" style="229" customWidth="1"/>
    <col min="3072" max="3072" width="10.42578125" style="229" customWidth="1"/>
    <col min="3073" max="3073" width="7.140625" style="229" customWidth="1"/>
    <col min="3074" max="3074" width="9.140625" style="229"/>
    <col min="3075" max="3075" width="7.28515625" style="229" customWidth="1"/>
    <col min="3076" max="3076" width="9.140625" style="229"/>
    <col min="3077" max="3077" width="6.85546875" style="229" customWidth="1"/>
    <col min="3078" max="3078" width="10.28515625" style="229" customWidth="1"/>
    <col min="3079" max="3299" width="9.140625" style="229"/>
    <col min="3300" max="3300" width="8.5703125" style="229" customWidth="1"/>
    <col min="3301" max="3301" width="21.42578125" style="229" customWidth="1"/>
    <col min="3302" max="3302" width="12.42578125" style="229" customWidth="1"/>
    <col min="3303" max="3303" width="0" style="229" hidden="1" customWidth="1"/>
    <col min="3304" max="3304" width="13.85546875" style="229" customWidth="1"/>
    <col min="3305" max="3308" width="9.140625" style="229" customWidth="1"/>
    <col min="3309" max="3309" width="11.7109375" style="229" customWidth="1"/>
    <col min="3310" max="3310" width="10.5703125" style="229" customWidth="1"/>
    <col min="3311" max="3311" width="10.28515625" style="229" customWidth="1"/>
    <col min="3312" max="3312" width="10.85546875" style="229" customWidth="1"/>
    <col min="3313" max="3313" width="11.140625" style="229" customWidth="1"/>
    <col min="3314" max="3314" width="12.5703125" style="229" customWidth="1"/>
    <col min="3315" max="3315" width="18.28515625" style="229" customWidth="1"/>
    <col min="3316" max="3316" width="18.42578125" style="229" customWidth="1"/>
    <col min="3317" max="3317" width="7.140625" style="229" customWidth="1"/>
    <col min="3318" max="3318" width="10.42578125" style="229" customWidth="1"/>
    <col min="3319" max="3319" width="7.140625" style="229" customWidth="1"/>
    <col min="3320" max="3320" width="9.140625" style="229" customWidth="1"/>
    <col min="3321" max="3321" width="7.28515625" style="229" customWidth="1"/>
    <col min="3322" max="3322" width="9.140625" style="229" customWidth="1"/>
    <col min="3323" max="3323" width="6.85546875" style="229" customWidth="1"/>
    <col min="3324" max="3324" width="10.28515625" style="229" customWidth="1"/>
    <col min="3325" max="3326" width="9.140625" style="229" customWidth="1"/>
    <col min="3327" max="3327" width="7.140625" style="229" customWidth="1"/>
    <col min="3328" max="3328" width="10.42578125" style="229" customWidth="1"/>
    <col min="3329" max="3329" width="7.140625" style="229" customWidth="1"/>
    <col min="3330" max="3330" width="9.140625" style="229"/>
    <col min="3331" max="3331" width="7.28515625" style="229" customWidth="1"/>
    <col min="3332" max="3332" width="9.140625" style="229"/>
    <col min="3333" max="3333" width="6.85546875" style="229" customWidth="1"/>
    <col min="3334" max="3334" width="10.28515625" style="229" customWidth="1"/>
    <col min="3335" max="3555" width="9.140625" style="229"/>
    <col min="3556" max="3556" width="8.5703125" style="229" customWidth="1"/>
    <col min="3557" max="3557" width="21.42578125" style="229" customWidth="1"/>
    <col min="3558" max="3558" width="12.42578125" style="229" customWidth="1"/>
    <col min="3559" max="3559" width="0" style="229" hidden="1" customWidth="1"/>
    <col min="3560" max="3560" width="13.85546875" style="229" customWidth="1"/>
    <col min="3561" max="3564" width="9.140625" style="229" customWidth="1"/>
    <col min="3565" max="3565" width="11.7109375" style="229" customWidth="1"/>
    <col min="3566" max="3566" width="10.5703125" style="229" customWidth="1"/>
    <col min="3567" max="3567" width="10.28515625" style="229" customWidth="1"/>
    <col min="3568" max="3568" width="10.85546875" style="229" customWidth="1"/>
    <col min="3569" max="3569" width="11.140625" style="229" customWidth="1"/>
    <col min="3570" max="3570" width="12.5703125" style="229" customWidth="1"/>
    <col min="3571" max="3571" width="18.28515625" style="229" customWidth="1"/>
    <col min="3572" max="3572" width="18.42578125" style="229" customWidth="1"/>
    <col min="3573" max="3573" width="7.140625" style="229" customWidth="1"/>
    <col min="3574" max="3574" width="10.42578125" style="229" customWidth="1"/>
    <col min="3575" max="3575" width="7.140625" style="229" customWidth="1"/>
    <col min="3576" max="3576" width="9.140625" style="229" customWidth="1"/>
    <col min="3577" max="3577" width="7.28515625" style="229" customWidth="1"/>
    <col min="3578" max="3578" width="9.140625" style="229" customWidth="1"/>
    <col min="3579" max="3579" width="6.85546875" style="229" customWidth="1"/>
    <col min="3580" max="3580" width="10.28515625" style="229" customWidth="1"/>
    <col min="3581" max="3582" width="9.140625" style="229" customWidth="1"/>
    <col min="3583" max="3583" width="7.140625" style="229" customWidth="1"/>
    <col min="3584" max="3584" width="10.42578125" style="229" customWidth="1"/>
    <col min="3585" max="3585" width="7.140625" style="229" customWidth="1"/>
    <col min="3586" max="3586" width="9.140625" style="229"/>
    <col min="3587" max="3587" width="7.28515625" style="229" customWidth="1"/>
    <col min="3588" max="3588" width="9.140625" style="229"/>
    <col min="3589" max="3589" width="6.85546875" style="229" customWidth="1"/>
    <col min="3590" max="3590" width="10.28515625" style="229" customWidth="1"/>
    <col min="3591" max="3811" width="9.140625" style="229"/>
    <col min="3812" max="3812" width="8.5703125" style="229" customWidth="1"/>
    <col min="3813" max="3813" width="21.42578125" style="229" customWidth="1"/>
    <col min="3814" max="3814" width="12.42578125" style="229" customWidth="1"/>
    <col min="3815" max="3815" width="0" style="229" hidden="1" customWidth="1"/>
    <col min="3816" max="3816" width="13.85546875" style="229" customWidth="1"/>
    <col min="3817" max="3820" width="9.140625" style="229" customWidth="1"/>
    <col min="3821" max="3821" width="11.7109375" style="229" customWidth="1"/>
    <col min="3822" max="3822" width="10.5703125" style="229" customWidth="1"/>
    <col min="3823" max="3823" width="10.28515625" style="229" customWidth="1"/>
    <col min="3824" max="3824" width="10.85546875" style="229" customWidth="1"/>
    <col min="3825" max="3825" width="11.140625" style="229" customWidth="1"/>
    <col min="3826" max="3826" width="12.5703125" style="229" customWidth="1"/>
    <col min="3827" max="3827" width="18.28515625" style="229" customWidth="1"/>
    <col min="3828" max="3828" width="18.42578125" style="229" customWidth="1"/>
    <col min="3829" max="3829" width="7.140625" style="229" customWidth="1"/>
    <col min="3830" max="3830" width="10.42578125" style="229" customWidth="1"/>
    <col min="3831" max="3831" width="7.140625" style="229" customWidth="1"/>
    <col min="3832" max="3832" width="9.140625" style="229" customWidth="1"/>
    <col min="3833" max="3833" width="7.28515625" style="229" customWidth="1"/>
    <col min="3834" max="3834" width="9.140625" style="229" customWidth="1"/>
    <col min="3835" max="3835" width="6.85546875" style="229" customWidth="1"/>
    <col min="3836" max="3836" width="10.28515625" style="229" customWidth="1"/>
    <col min="3837" max="3838" width="9.140625" style="229" customWidth="1"/>
    <col min="3839" max="3839" width="7.140625" style="229" customWidth="1"/>
    <col min="3840" max="3840" width="10.42578125" style="229" customWidth="1"/>
    <col min="3841" max="3841" width="7.140625" style="229" customWidth="1"/>
    <col min="3842" max="3842" width="9.140625" style="229"/>
    <col min="3843" max="3843" width="7.28515625" style="229" customWidth="1"/>
    <col min="3844" max="3844" width="9.140625" style="229"/>
    <col min="3845" max="3845" width="6.85546875" style="229" customWidth="1"/>
    <col min="3846" max="3846" width="10.28515625" style="229" customWidth="1"/>
    <col min="3847" max="4067" width="9.140625" style="229"/>
    <col min="4068" max="4068" width="8.5703125" style="229" customWidth="1"/>
    <col min="4069" max="4069" width="21.42578125" style="229" customWidth="1"/>
    <col min="4070" max="4070" width="12.42578125" style="229" customWidth="1"/>
    <col min="4071" max="4071" width="0" style="229" hidden="1" customWidth="1"/>
    <col min="4072" max="4072" width="13.85546875" style="229" customWidth="1"/>
    <col min="4073" max="4076" width="9.140625" style="229" customWidth="1"/>
    <col min="4077" max="4077" width="11.7109375" style="229" customWidth="1"/>
    <col min="4078" max="4078" width="10.5703125" style="229" customWidth="1"/>
    <col min="4079" max="4079" width="10.28515625" style="229" customWidth="1"/>
    <col min="4080" max="4080" width="10.85546875" style="229" customWidth="1"/>
    <col min="4081" max="4081" width="11.140625" style="229" customWidth="1"/>
    <col min="4082" max="4082" width="12.5703125" style="229" customWidth="1"/>
    <col min="4083" max="4083" width="18.28515625" style="229" customWidth="1"/>
    <col min="4084" max="4084" width="18.42578125" style="229" customWidth="1"/>
    <col min="4085" max="4085" width="7.140625" style="229" customWidth="1"/>
    <col min="4086" max="4086" width="10.42578125" style="229" customWidth="1"/>
    <col min="4087" max="4087" width="7.140625" style="229" customWidth="1"/>
    <col min="4088" max="4088" width="9.140625" style="229" customWidth="1"/>
    <col min="4089" max="4089" width="7.28515625" style="229" customWidth="1"/>
    <col min="4090" max="4090" width="9.140625" style="229" customWidth="1"/>
    <col min="4091" max="4091" width="6.85546875" style="229" customWidth="1"/>
    <col min="4092" max="4092" width="10.28515625" style="229" customWidth="1"/>
    <col min="4093" max="4094" width="9.140625" style="229" customWidth="1"/>
    <col min="4095" max="4095" width="7.140625" style="229" customWidth="1"/>
    <col min="4096" max="4096" width="10.42578125" style="229" customWidth="1"/>
    <col min="4097" max="4097" width="7.140625" style="229" customWidth="1"/>
    <col min="4098" max="4098" width="9.140625" style="229"/>
    <col min="4099" max="4099" width="7.28515625" style="229" customWidth="1"/>
    <col min="4100" max="4100" width="9.140625" style="229"/>
    <col min="4101" max="4101" width="6.85546875" style="229" customWidth="1"/>
    <col min="4102" max="4102" width="10.28515625" style="229" customWidth="1"/>
    <col min="4103" max="4323" width="9.140625" style="229"/>
    <col min="4324" max="4324" width="8.5703125" style="229" customWidth="1"/>
    <col min="4325" max="4325" width="21.42578125" style="229" customWidth="1"/>
    <col min="4326" max="4326" width="12.42578125" style="229" customWidth="1"/>
    <col min="4327" max="4327" width="0" style="229" hidden="1" customWidth="1"/>
    <col min="4328" max="4328" width="13.85546875" style="229" customWidth="1"/>
    <col min="4329" max="4332" width="9.140625" style="229" customWidth="1"/>
    <col min="4333" max="4333" width="11.7109375" style="229" customWidth="1"/>
    <col min="4334" max="4334" width="10.5703125" style="229" customWidth="1"/>
    <col min="4335" max="4335" width="10.28515625" style="229" customWidth="1"/>
    <col min="4336" max="4336" width="10.85546875" style="229" customWidth="1"/>
    <col min="4337" max="4337" width="11.140625" style="229" customWidth="1"/>
    <col min="4338" max="4338" width="12.5703125" style="229" customWidth="1"/>
    <col min="4339" max="4339" width="18.28515625" style="229" customWidth="1"/>
    <col min="4340" max="4340" width="18.42578125" style="229" customWidth="1"/>
    <col min="4341" max="4341" width="7.140625" style="229" customWidth="1"/>
    <col min="4342" max="4342" width="10.42578125" style="229" customWidth="1"/>
    <col min="4343" max="4343" width="7.140625" style="229" customWidth="1"/>
    <col min="4344" max="4344" width="9.140625" style="229" customWidth="1"/>
    <col min="4345" max="4345" width="7.28515625" style="229" customWidth="1"/>
    <col min="4346" max="4346" width="9.140625" style="229" customWidth="1"/>
    <col min="4347" max="4347" width="6.85546875" style="229" customWidth="1"/>
    <col min="4348" max="4348" width="10.28515625" style="229" customWidth="1"/>
    <col min="4349" max="4350" width="9.140625" style="229" customWidth="1"/>
    <col min="4351" max="4351" width="7.140625" style="229" customWidth="1"/>
    <col min="4352" max="4352" width="10.42578125" style="229" customWidth="1"/>
    <col min="4353" max="4353" width="7.140625" style="229" customWidth="1"/>
    <col min="4354" max="4354" width="9.140625" style="229"/>
    <col min="4355" max="4355" width="7.28515625" style="229" customWidth="1"/>
    <col min="4356" max="4356" width="9.140625" style="229"/>
    <col min="4357" max="4357" width="6.85546875" style="229" customWidth="1"/>
    <col min="4358" max="4358" width="10.28515625" style="229" customWidth="1"/>
    <col min="4359" max="4579" width="9.140625" style="229"/>
    <col min="4580" max="4580" width="8.5703125" style="229" customWidth="1"/>
    <col min="4581" max="4581" width="21.42578125" style="229" customWidth="1"/>
    <col min="4582" max="4582" width="12.42578125" style="229" customWidth="1"/>
    <col min="4583" max="4583" width="0" style="229" hidden="1" customWidth="1"/>
    <col min="4584" max="4584" width="13.85546875" style="229" customWidth="1"/>
    <col min="4585" max="4588" width="9.140625" style="229" customWidth="1"/>
    <col min="4589" max="4589" width="11.7109375" style="229" customWidth="1"/>
    <col min="4590" max="4590" width="10.5703125" style="229" customWidth="1"/>
    <col min="4591" max="4591" width="10.28515625" style="229" customWidth="1"/>
    <col min="4592" max="4592" width="10.85546875" style="229" customWidth="1"/>
    <col min="4593" max="4593" width="11.140625" style="229" customWidth="1"/>
    <col min="4594" max="4594" width="12.5703125" style="229" customWidth="1"/>
    <col min="4595" max="4595" width="18.28515625" style="229" customWidth="1"/>
    <col min="4596" max="4596" width="18.42578125" style="229" customWidth="1"/>
    <col min="4597" max="4597" width="7.140625" style="229" customWidth="1"/>
    <col min="4598" max="4598" width="10.42578125" style="229" customWidth="1"/>
    <col min="4599" max="4599" width="7.140625" style="229" customWidth="1"/>
    <col min="4600" max="4600" width="9.140625" style="229" customWidth="1"/>
    <col min="4601" max="4601" width="7.28515625" style="229" customWidth="1"/>
    <col min="4602" max="4602" width="9.140625" style="229" customWidth="1"/>
    <col min="4603" max="4603" width="6.85546875" style="229" customWidth="1"/>
    <col min="4604" max="4604" width="10.28515625" style="229" customWidth="1"/>
    <col min="4605" max="4606" width="9.140625" style="229" customWidth="1"/>
    <col min="4607" max="4607" width="7.140625" style="229" customWidth="1"/>
    <col min="4608" max="4608" width="10.42578125" style="229" customWidth="1"/>
    <col min="4609" max="4609" width="7.140625" style="229" customWidth="1"/>
    <col min="4610" max="4610" width="9.140625" style="229"/>
    <col min="4611" max="4611" width="7.28515625" style="229" customWidth="1"/>
    <col min="4612" max="4612" width="9.140625" style="229"/>
    <col min="4613" max="4613" width="6.85546875" style="229" customWidth="1"/>
    <col min="4614" max="4614" width="10.28515625" style="229" customWidth="1"/>
    <col min="4615" max="4835" width="9.140625" style="229"/>
    <col min="4836" max="4836" width="8.5703125" style="229" customWidth="1"/>
    <col min="4837" max="4837" width="21.42578125" style="229" customWidth="1"/>
    <col min="4838" max="4838" width="12.42578125" style="229" customWidth="1"/>
    <col min="4839" max="4839" width="0" style="229" hidden="1" customWidth="1"/>
    <col min="4840" max="4840" width="13.85546875" style="229" customWidth="1"/>
    <col min="4841" max="4844" width="9.140625" style="229" customWidth="1"/>
    <col min="4845" max="4845" width="11.7109375" style="229" customWidth="1"/>
    <col min="4846" max="4846" width="10.5703125" style="229" customWidth="1"/>
    <col min="4847" max="4847" width="10.28515625" style="229" customWidth="1"/>
    <col min="4848" max="4848" width="10.85546875" style="229" customWidth="1"/>
    <col min="4849" max="4849" width="11.140625" style="229" customWidth="1"/>
    <col min="4850" max="4850" width="12.5703125" style="229" customWidth="1"/>
    <col min="4851" max="4851" width="18.28515625" style="229" customWidth="1"/>
    <col min="4852" max="4852" width="18.42578125" style="229" customWidth="1"/>
    <col min="4853" max="4853" width="7.140625" style="229" customWidth="1"/>
    <col min="4854" max="4854" width="10.42578125" style="229" customWidth="1"/>
    <col min="4855" max="4855" width="7.140625" style="229" customWidth="1"/>
    <col min="4856" max="4856" width="9.140625" style="229" customWidth="1"/>
    <col min="4857" max="4857" width="7.28515625" style="229" customWidth="1"/>
    <col min="4858" max="4858" width="9.140625" style="229" customWidth="1"/>
    <col min="4859" max="4859" width="6.85546875" style="229" customWidth="1"/>
    <col min="4860" max="4860" width="10.28515625" style="229" customWidth="1"/>
    <col min="4861" max="4862" width="9.140625" style="229" customWidth="1"/>
    <col min="4863" max="4863" width="7.140625" style="229" customWidth="1"/>
    <col min="4864" max="4864" width="10.42578125" style="229" customWidth="1"/>
    <col min="4865" max="4865" width="7.140625" style="229" customWidth="1"/>
    <col min="4866" max="4866" width="9.140625" style="229"/>
    <col min="4867" max="4867" width="7.28515625" style="229" customWidth="1"/>
    <col min="4868" max="4868" width="9.140625" style="229"/>
    <col min="4869" max="4869" width="6.85546875" style="229" customWidth="1"/>
    <col min="4870" max="4870" width="10.28515625" style="229" customWidth="1"/>
    <col min="4871" max="5091" width="9.140625" style="229"/>
    <col min="5092" max="5092" width="8.5703125" style="229" customWidth="1"/>
    <col min="5093" max="5093" width="21.42578125" style="229" customWidth="1"/>
    <col min="5094" max="5094" width="12.42578125" style="229" customWidth="1"/>
    <col min="5095" max="5095" width="0" style="229" hidden="1" customWidth="1"/>
    <col min="5096" max="5096" width="13.85546875" style="229" customWidth="1"/>
    <col min="5097" max="5100" width="9.140625" style="229" customWidth="1"/>
    <col min="5101" max="5101" width="11.7109375" style="229" customWidth="1"/>
    <col min="5102" max="5102" width="10.5703125" style="229" customWidth="1"/>
    <col min="5103" max="5103" width="10.28515625" style="229" customWidth="1"/>
    <col min="5104" max="5104" width="10.85546875" style="229" customWidth="1"/>
    <col min="5105" max="5105" width="11.140625" style="229" customWidth="1"/>
    <col min="5106" max="5106" width="12.5703125" style="229" customWidth="1"/>
    <col min="5107" max="5107" width="18.28515625" style="229" customWidth="1"/>
    <col min="5108" max="5108" width="18.42578125" style="229" customWidth="1"/>
    <col min="5109" max="5109" width="7.140625" style="229" customWidth="1"/>
    <col min="5110" max="5110" width="10.42578125" style="229" customWidth="1"/>
    <col min="5111" max="5111" width="7.140625" style="229" customWidth="1"/>
    <col min="5112" max="5112" width="9.140625" style="229" customWidth="1"/>
    <col min="5113" max="5113" width="7.28515625" style="229" customWidth="1"/>
    <col min="5114" max="5114" width="9.140625" style="229" customWidth="1"/>
    <col min="5115" max="5115" width="6.85546875" style="229" customWidth="1"/>
    <col min="5116" max="5116" width="10.28515625" style="229" customWidth="1"/>
    <col min="5117" max="5118" width="9.140625" style="229" customWidth="1"/>
    <col min="5119" max="5119" width="7.140625" style="229" customWidth="1"/>
    <col min="5120" max="5120" width="10.42578125" style="229" customWidth="1"/>
    <col min="5121" max="5121" width="7.140625" style="229" customWidth="1"/>
    <col min="5122" max="5122" width="9.140625" style="229"/>
    <col min="5123" max="5123" width="7.28515625" style="229" customWidth="1"/>
    <col min="5124" max="5124" width="9.140625" style="229"/>
    <col min="5125" max="5125" width="6.85546875" style="229" customWidth="1"/>
    <col min="5126" max="5126" width="10.28515625" style="229" customWidth="1"/>
    <col min="5127" max="5347" width="9.140625" style="229"/>
    <col min="5348" max="5348" width="8.5703125" style="229" customWidth="1"/>
    <col min="5349" max="5349" width="21.42578125" style="229" customWidth="1"/>
    <col min="5350" max="5350" width="12.42578125" style="229" customWidth="1"/>
    <col min="5351" max="5351" width="0" style="229" hidden="1" customWidth="1"/>
    <col min="5352" max="5352" width="13.85546875" style="229" customWidth="1"/>
    <col min="5353" max="5356" width="9.140625" style="229" customWidth="1"/>
    <col min="5357" max="5357" width="11.7109375" style="229" customWidth="1"/>
    <col min="5358" max="5358" width="10.5703125" style="229" customWidth="1"/>
    <col min="5359" max="5359" width="10.28515625" style="229" customWidth="1"/>
    <col min="5360" max="5360" width="10.85546875" style="229" customWidth="1"/>
    <col min="5361" max="5361" width="11.140625" style="229" customWidth="1"/>
    <col min="5362" max="5362" width="12.5703125" style="229" customWidth="1"/>
    <col min="5363" max="5363" width="18.28515625" style="229" customWidth="1"/>
    <col min="5364" max="5364" width="18.42578125" style="229" customWidth="1"/>
    <col min="5365" max="5365" width="7.140625" style="229" customWidth="1"/>
    <col min="5366" max="5366" width="10.42578125" style="229" customWidth="1"/>
    <col min="5367" max="5367" width="7.140625" style="229" customWidth="1"/>
    <col min="5368" max="5368" width="9.140625" style="229" customWidth="1"/>
    <col min="5369" max="5369" width="7.28515625" style="229" customWidth="1"/>
    <col min="5370" max="5370" width="9.140625" style="229" customWidth="1"/>
    <col min="5371" max="5371" width="6.85546875" style="229" customWidth="1"/>
    <col min="5372" max="5372" width="10.28515625" style="229" customWidth="1"/>
    <col min="5373" max="5374" width="9.140625" style="229" customWidth="1"/>
    <col min="5375" max="5375" width="7.140625" style="229" customWidth="1"/>
    <col min="5376" max="5376" width="10.42578125" style="229" customWidth="1"/>
    <col min="5377" max="5377" width="7.140625" style="229" customWidth="1"/>
    <col min="5378" max="5378" width="9.140625" style="229"/>
    <col min="5379" max="5379" width="7.28515625" style="229" customWidth="1"/>
    <col min="5380" max="5380" width="9.140625" style="229"/>
    <col min="5381" max="5381" width="6.85546875" style="229" customWidth="1"/>
    <col min="5382" max="5382" width="10.28515625" style="229" customWidth="1"/>
    <col min="5383" max="5603" width="9.140625" style="229"/>
    <col min="5604" max="5604" width="8.5703125" style="229" customWidth="1"/>
    <col min="5605" max="5605" width="21.42578125" style="229" customWidth="1"/>
    <col min="5606" max="5606" width="12.42578125" style="229" customWidth="1"/>
    <col min="5607" max="5607" width="0" style="229" hidden="1" customWidth="1"/>
    <col min="5608" max="5608" width="13.85546875" style="229" customWidth="1"/>
    <col min="5609" max="5612" width="9.140625" style="229" customWidth="1"/>
    <col min="5613" max="5613" width="11.7109375" style="229" customWidth="1"/>
    <col min="5614" max="5614" width="10.5703125" style="229" customWidth="1"/>
    <col min="5615" max="5615" width="10.28515625" style="229" customWidth="1"/>
    <col min="5616" max="5616" width="10.85546875" style="229" customWidth="1"/>
    <col min="5617" max="5617" width="11.140625" style="229" customWidth="1"/>
    <col min="5618" max="5618" width="12.5703125" style="229" customWidth="1"/>
    <col min="5619" max="5619" width="18.28515625" style="229" customWidth="1"/>
    <col min="5620" max="5620" width="18.42578125" style="229" customWidth="1"/>
    <col min="5621" max="5621" width="7.140625" style="229" customWidth="1"/>
    <col min="5622" max="5622" width="10.42578125" style="229" customWidth="1"/>
    <col min="5623" max="5623" width="7.140625" style="229" customWidth="1"/>
    <col min="5624" max="5624" width="9.140625" style="229" customWidth="1"/>
    <col min="5625" max="5625" width="7.28515625" style="229" customWidth="1"/>
    <col min="5626" max="5626" width="9.140625" style="229" customWidth="1"/>
    <col min="5627" max="5627" width="6.85546875" style="229" customWidth="1"/>
    <col min="5628" max="5628" width="10.28515625" style="229" customWidth="1"/>
    <col min="5629" max="5630" width="9.140625" style="229" customWidth="1"/>
    <col min="5631" max="5631" width="7.140625" style="229" customWidth="1"/>
    <col min="5632" max="5632" width="10.42578125" style="229" customWidth="1"/>
    <col min="5633" max="5633" width="7.140625" style="229" customWidth="1"/>
    <col min="5634" max="5634" width="9.140625" style="229"/>
    <col min="5635" max="5635" width="7.28515625" style="229" customWidth="1"/>
    <col min="5636" max="5636" width="9.140625" style="229"/>
    <col min="5637" max="5637" width="6.85546875" style="229" customWidth="1"/>
    <col min="5638" max="5638" width="10.28515625" style="229" customWidth="1"/>
    <col min="5639" max="5859" width="9.140625" style="229"/>
    <col min="5860" max="5860" width="8.5703125" style="229" customWidth="1"/>
    <col min="5861" max="5861" width="21.42578125" style="229" customWidth="1"/>
    <col min="5862" max="5862" width="12.42578125" style="229" customWidth="1"/>
    <col min="5863" max="5863" width="0" style="229" hidden="1" customWidth="1"/>
    <col min="5864" max="5864" width="13.85546875" style="229" customWidth="1"/>
    <col min="5865" max="5868" width="9.140625" style="229" customWidth="1"/>
    <col min="5869" max="5869" width="11.7109375" style="229" customWidth="1"/>
    <col min="5870" max="5870" width="10.5703125" style="229" customWidth="1"/>
    <col min="5871" max="5871" width="10.28515625" style="229" customWidth="1"/>
    <col min="5872" max="5872" width="10.85546875" style="229" customWidth="1"/>
    <col min="5873" max="5873" width="11.140625" style="229" customWidth="1"/>
    <col min="5874" max="5874" width="12.5703125" style="229" customWidth="1"/>
    <col min="5875" max="5875" width="18.28515625" style="229" customWidth="1"/>
    <col min="5876" max="5876" width="18.42578125" style="229" customWidth="1"/>
    <col min="5877" max="5877" width="7.140625" style="229" customWidth="1"/>
    <col min="5878" max="5878" width="10.42578125" style="229" customWidth="1"/>
    <col min="5879" max="5879" width="7.140625" style="229" customWidth="1"/>
    <col min="5880" max="5880" width="9.140625" style="229" customWidth="1"/>
    <col min="5881" max="5881" width="7.28515625" style="229" customWidth="1"/>
    <col min="5882" max="5882" width="9.140625" style="229" customWidth="1"/>
    <col min="5883" max="5883" width="6.85546875" style="229" customWidth="1"/>
    <col min="5884" max="5884" width="10.28515625" style="229" customWidth="1"/>
    <col min="5885" max="5886" width="9.140625" style="229" customWidth="1"/>
    <col min="5887" max="5887" width="7.140625" style="229" customWidth="1"/>
    <col min="5888" max="5888" width="10.42578125" style="229" customWidth="1"/>
    <col min="5889" max="5889" width="7.140625" style="229" customWidth="1"/>
    <col min="5890" max="5890" width="9.140625" style="229"/>
    <col min="5891" max="5891" width="7.28515625" style="229" customWidth="1"/>
    <col min="5892" max="5892" width="9.140625" style="229"/>
    <col min="5893" max="5893" width="6.85546875" style="229" customWidth="1"/>
    <col min="5894" max="5894" width="10.28515625" style="229" customWidth="1"/>
    <col min="5895" max="6115" width="9.140625" style="229"/>
    <col min="6116" max="6116" width="8.5703125" style="229" customWidth="1"/>
    <col min="6117" max="6117" width="21.42578125" style="229" customWidth="1"/>
    <col min="6118" max="6118" width="12.42578125" style="229" customWidth="1"/>
    <col min="6119" max="6119" width="0" style="229" hidden="1" customWidth="1"/>
    <col min="6120" max="6120" width="13.85546875" style="229" customWidth="1"/>
    <col min="6121" max="6124" width="9.140625" style="229" customWidth="1"/>
    <col min="6125" max="6125" width="11.7109375" style="229" customWidth="1"/>
    <col min="6126" max="6126" width="10.5703125" style="229" customWidth="1"/>
    <col min="6127" max="6127" width="10.28515625" style="229" customWidth="1"/>
    <col min="6128" max="6128" width="10.85546875" style="229" customWidth="1"/>
    <col min="6129" max="6129" width="11.140625" style="229" customWidth="1"/>
    <col min="6130" max="6130" width="12.5703125" style="229" customWidth="1"/>
    <col min="6131" max="6131" width="18.28515625" style="229" customWidth="1"/>
    <col min="6132" max="6132" width="18.42578125" style="229" customWidth="1"/>
    <col min="6133" max="6133" width="7.140625" style="229" customWidth="1"/>
    <col min="6134" max="6134" width="10.42578125" style="229" customWidth="1"/>
    <col min="6135" max="6135" width="7.140625" style="229" customWidth="1"/>
    <col min="6136" max="6136" width="9.140625" style="229" customWidth="1"/>
    <col min="6137" max="6137" width="7.28515625" style="229" customWidth="1"/>
    <col min="6138" max="6138" width="9.140625" style="229" customWidth="1"/>
    <col min="6139" max="6139" width="6.85546875" style="229" customWidth="1"/>
    <col min="6140" max="6140" width="10.28515625" style="229" customWidth="1"/>
    <col min="6141" max="6142" width="9.140625" style="229" customWidth="1"/>
    <col min="6143" max="6143" width="7.140625" style="229" customWidth="1"/>
    <col min="6144" max="6144" width="10.42578125" style="229" customWidth="1"/>
    <col min="6145" max="6145" width="7.140625" style="229" customWidth="1"/>
    <col min="6146" max="6146" width="9.140625" style="229"/>
    <col min="6147" max="6147" width="7.28515625" style="229" customWidth="1"/>
    <col min="6148" max="6148" width="9.140625" style="229"/>
    <col min="6149" max="6149" width="6.85546875" style="229" customWidth="1"/>
    <col min="6150" max="6150" width="10.28515625" style="229" customWidth="1"/>
    <col min="6151" max="6371" width="9.140625" style="229"/>
    <col min="6372" max="6372" width="8.5703125" style="229" customWidth="1"/>
    <col min="6373" max="6373" width="21.42578125" style="229" customWidth="1"/>
    <col min="6374" max="6374" width="12.42578125" style="229" customWidth="1"/>
    <col min="6375" max="6375" width="0" style="229" hidden="1" customWidth="1"/>
    <col min="6376" max="6376" width="13.85546875" style="229" customWidth="1"/>
    <col min="6377" max="6380" width="9.140625" style="229" customWidth="1"/>
    <col min="6381" max="6381" width="11.7109375" style="229" customWidth="1"/>
    <col min="6382" max="6382" width="10.5703125" style="229" customWidth="1"/>
    <col min="6383" max="6383" width="10.28515625" style="229" customWidth="1"/>
    <col min="6384" max="6384" width="10.85546875" style="229" customWidth="1"/>
    <col min="6385" max="6385" width="11.140625" style="229" customWidth="1"/>
    <col min="6386" max="6386" width="12.5703125" style="229" customWidth="1"/>
    <col min="6387" max="6387" width="18.28515625" style="229" customWidth="1"/>
    <col min="6388" max="6388" width="18.42578125" style="229" customWidth="1"/>
    <col min="6389" max="6389" width="7.140625" style="229" customWidth="1"/>
    <col min="6390" max="6390" width="10.42578125" style="229" customWidth="1"/>
    <col min="6391" max="6391" width="7.140625" style="229" customWidth="1"/>
    <col min="6392" max="6392" width="9.140625" style="229" customWidth="1"/>
    <col min="6393" max="6393" width="7.28515625" style="229" customWidth="1"/>
    <col min="6394" max="6394" width="9.140625" style="229" customWidth="1"/>
    <col min="6395" max="6395" width="6.85546875" style="229" customWidth="1"/>
    <col min="6396" max="6396" width="10.28515625" style="229" customWidth="1"/>
    <col min="6397" max="6398" width="9.140625" style="229" customWidth="1"/>
    <col min="6399" max="6399" width="7.140625" style="229" customWidth="1"/>
    <col min="6400" max="6400" width="10.42578125" style="229" customWidth="1"/>
    <col min="6401" max="6401" width="7.140625" style="229" customWidth="1"/>
    <col min="6402" max="6402" width="9.140625" style="229"/>
    <col min="6403" max="6403" width="7.28515625" style="229" customWidth="1"/>
    <col min="6404" max="6404" width="9.140625" style="229"/>
    <col min="6405" max="6405" width="6.85546875" style="229" customWidth="1"/>
    <col min="6406" max="6406" width="10.28515625" style="229" customWidth="1"/>
    <col min="6407" max="6627" width="9.140625" style="229"/>
    <col min="6628" max="6628" width="8.5703125" style="229" customWidth="1"/>
    <col min="6629" max="6629" width="21.42578125" style="229" customWidth="1"/>
    <col min="6630" max="6630" width="12.42578125" style="229" customWidth="1"/>
    <col min="6631" max="6631" width="0" style="229" hidden="1" customWidth="1"/>
    <col min="6632" max="6632" width="13.85546875" style="229" customWidth="1"/>
    <col min="6633" max="6636" width="9.140625" style="229" customWidth="1"/>
    <col min="6637" max="6637" width="11.7109375" style="229" customWidth="1"/>
    <col min="6638" max="6638" width="10.5703125" style="229" customWidth="1"/>
    <col min="6639" max="6639" width="10.28515625" style="229" customWidth="1"/>
    <col min="6640" max="6640" width="10.85546875" style="229" customWidth="1"/>
    <col min="6641" max="6641" width="11.140625" style="229" customWidth="1"/>
    <col min="6642" max="6642" width="12.5703125" style="229" customWidth="1"/>
    <col min="6643" max="6643" width="18.28515625" style="229" customWidth="1"/>
    <col min="6644" max="6644" width="18.42578125" style="229" customWidth="1"/>
    <col min="6645" max="6645" width="7.140625" style="229" customWidth="1"/>
    <col min="6646" max="6646" width="10.42578125" style="229" customWidth="1"/>
    <col min="6647" max="6647" width="7.140625" style="229" customWidth="1"/>
    <col min="6648" max="6648" width="9.140625" style="229" customWidth="1"/>
    <col min="6649" max="6649" width="7.28515625" style="229" customWidth="1"/>
    <col min="6650" max="6650" width="9.140625" style="229" customWidth="1"/>
    <col min="6651" max="6651" width="6.85546875" style="229" customWidth="1"/>
    <col min="6652" max="6652" width="10.28515625" style="229" customWidth="1"/>
    <col min="6653" max="6654" width="9.140625" style="229" customWidth="1"/>
    <col min="6655" max="6655" width="7.140625" style="229" customWidth="1"/>
    <col min="6656" max="6656" width="10.42578125" style="229" customWidth="1"/>
    <col min="6657" max="6657" width="7.140625" style="229" customWidth="1"/>
    <col min="6658" max="6658" width="9.140625" style="229"/>
    <col min="6659" max="6659" width="7.28515625" style="229" customWidth="1"/>
    <col min="6660" max="6660" width="9.140625" style="229"/>
    <col min="6661" max="6661" width="6.85546875" style="229" customWidth="1"/>
    <col min="6662" max="6662" width="10.28515625" style="229" customWidth="1"/>
    <col min="6663" max="6883" width="9.140625" style="229"/>
    <col min="6884" max="6884" width="8.5703125" style="229" customWidth="1"/>
    <col min="6885" max="6885" width="21.42578125" style="229" customWidth="1"/>
    <col min="6886" max="6886" width="12.42578125" style="229" customWidth="1"/>
    <col min="6887" max="6887" width="0" style="229" hidden="1" customWidth="1"/>
    <col min="6888" max="6888" width="13.85546875" style="229" customWidth="1"/>
    <col min="6889" max="6892" width="9.140625" style="229" customWidth="1"/>
    <col min="6893" max="6893" width="11.7109375" style="229" customWidth="1"/>
    <col min="6894" max="6894" width="10.5703125" style="229" customWidth="1"/>
    <col min="6895" max="6895" width="10.28515625" style="229" customWidth="1"/>
    <col min="6896" max="6896" width="10.85546875" style="229" customWidth="1"/>
    <col min="6897" max="6897" width="11.140625" style="229" customWidth="1"/>
    <col min="6898" max="6898" width="12.5703125" style="229" customWidth="1"/>
    <col min="6899" max="6899" width="18.28515625" style="229" customWidth="1"/>
    <col min="6900" max="6900" width="18.42578125" style="229" customWidth="1"/>
    <col min="6901" max="6901" width="7.140625" style="229" customWidth="1"/>
    <col min="6902" max="6902" width="10.42578125" style="229" customWidth="1"/>
    <col min="6903" max="6903" width="7.140625" style="229" customWidth="1"/>
    <col min="6904" max="6904" width="9.140625" style="229" customWidth="1"/>
    <col min="6905" max="6905" width="7.28515625" style="229" customWidth="1"/>
    <col min="6906" max="6906" width="9.140625" style="229" customWidth="1"/>
    <col min="6907" max="6907" width="6.85546875" style="229" customWidth="1"/>
    <col min="6908" max="6908" width="10.28515625" style="229" customWidth="1"/>
    <col min="6909" max="6910" width="9.140625" style="229" customWidth="1"/>
    <col min="6911" max="6911" width="7.140625" style="229" customWidth="1"/>
    <col min="6912" max="6912" width="10.42578125" style="229" customWidth="1"/>
    <col min="6913" max="6913" width="7.140625" style="229" customWidth="1"/>
    <col min="6914" max="6914" width="9.140625" style="229"/>
    <col min="6915" max="6915" width="7.28515625" style="229" customWidth="1"/>
    <col min="6916" max="6916" width="9.140625" style="229"/>
    <col min="6917" max="6917" width="6.85546875" style="229" customWidth="1"/>
    <col min="6918" max="6918" width="10.28515625" style="229" customWidth="1"/>
    <col min="6919" max="7139" width="9.140625" style="229"/>
    <col min="7140" max="7140" width="8.5703125" style="229" customWidth="1"/>
    <col min="7141" max="7141" width="21.42578125" style="229" customWidth="1"/>
    <col min="7142" max="7142" width="12.42578125" style="229" customWidth="1"/>
    <col min="7143" max="7143" width="0" style="229" hidden="1" customWidth="1"/>
    <col min="7144" max="7144" width="13.85546875" style="229" customWidth="1"/>
    <col min="7145" max="7148" width="9.140625" style="229" customWidth="1"/>
    <col min="7149" max="7149" width="11.7109375" style="229" customWidth="1"/>
    <col min="7150" max="7150" width="10.5703125" style="229" customWidth="1"/>
    <col min="7151" max="7151" width="10.28515625" style="229" customWidth="1"/>
    <col min="7152" max="7152" width="10.85546875" style="229" customWidth="1"/>
    <col min="7153" max="7153" width="11.140625" style="229" customWidth="1"/>
    <col min="7154" max="7154" width="12.5703125" style="229" customWidth="1"/>
    <col min="7155" max="7155" width="18.28515625" style="229" customWidth="1"/>
    <col min="7156" max="7156" width="18.42578125" style="229" customWidth="1"/>
    <col min="7157" max="7157" width="7.140625" style="229" customWidth="1"/>
    <col min="7158" max="7158" width="10.42578125" style="229" customWidth="1"/>
    <col min="7159" max="7159" width="7.140625" style="229" customWidth="1"/>
    <col min="7160" max="7160" width="9.140625" style="229" customWidth="1"/>
    <col min="7161" max="7161" width="7.28515625" style="229" customWidth="1"/>
    <col min="7162" max="7162" width="9.140625" style="229" customWidth="1"/>
    <col min="7163" max="7163" width="6.85546875" style="229" customWidth="1"/>
    <col min="7164" max="7164" width="10.28515625" style="229" customWidth="1"/>
    <col min="7165" max="7166" width="9.140625" style="229" customWidth="1"/>
    <col min="7167" max="7167" width="7.140625" style="229" customWidth="1"/>
    <col min="7168" max="7168" width="10.42578125" style="229" customWidth="1"/>
    <col min="7169" max="7169" width="7.140625" style="229" customWidth="1"/>
    <col min="7170" max="7170" width="9.140625" style="229"/>
    <col min="7171" max="7171" width="7.28515625" style="229" customWidth="1"/>
    <col min="7172" max="7172" width="9.140625" style="229"/>
    <col min="7173" max="7173" width="6.85546875" style="229" customWidth="1"/>
    <col min="7174" max="7174" width="10.28515625" style="229" customWidth="1"/>
    <col min="7175" max="7395" width="9.140625" style="229"/>
    <col min="7396" max="7396" width="8.5703125" style="229" customWidth="1"/>
    <col min="7397" max="7397" width="21.42578125" style="229" customWidth="1"/>
    <col min="7398" max="7398" width="12.42578125" style="229" customWidth="1"/>
    <col min="7399" max="7399" width="0" style="229" hidden="1" customWidth="1"/>
    <col min="7400" max="7400" width="13.85546875" style="229" customWidth="1"/>
    <col min="7401" max="7404" width="9.140625" style="229" customWidth="1"/>
    <col min="7405" max="7405" width="11.7109375" style="229" customWidth="1"/>
    <col min="7406" max="7406" width="10.5703125" style="229" customWidth="1"/>
    <col min="7407" max="7407" width="10.28515625" style="229" customWidth="1"/>
    <col min="7408" max="7408" width="10.85546875" style="229" customWidth="1"/>
    <col min="7409" max="7409" width="11.140625" style="229" customWidth="1"/>
    <col min="7410" max="7410" width="12.5703125" style="229" customWidth="1"/>
    <col min="7411" max="7411" width="18.28515625" style="229" customWidth="1"/>
    <col min="7412" max="7412" width="18.42578125" style="229" customWidth="1"/>
    <col min="7413" max="7413" width="7.140625" style="229" customWidth="1"/>
    <col min="7414" max="7414" width="10.42578125" style="229" customWidth="1"/>
    <col min="7415" max="7415" width="7.140625" style="229" customWidth="1"/>
    <col min="7416" max="7416" width="9.140625" style="229" customWidth="1"/>
    <col min="7417" max="7417" width="7.28515625" style="229" customWidth="1"/>
    <col min="7418" max="7418" width="9.140625" style="229" customWidth="1"/>
    <col min="7419" max="7419" width="6.85546875" style="229" customWidth="1"/>
    <col min="7420" max="7420" width="10.28515625" style="229" customWidth="1"/>
    <col min="7421" max="7422" width="9.140625" style="229" customWidth="1"/>
    <col min="7423" max="7423" width="7.140625" style="229" customWidth="1"/>
    <col min="7424" max="7424" width="10.42578125" style="229" customWidth="1"/>
    <col min="7425" max="7425" width="7.140625" style="229" customWidth="1"/>
    <col min="7426" max="7426" width="9.140625" style="229"/>
    <col min="7427" max="7427" width="7.28515625" style="229" customWidth="1"/>
    <col min="7428" max="7428" width="9.140625" style="229"/>
    <col min="7429" max="7429" width="6.85546875" style="229" customWidth="1"/>
    <col min="7430" max="7430" width="10.28515625" style="229" customWidth="1"/>
    <col min="7431" max="7651" width="9.140625" style="229"/>
    <col min="7652" max="7652" width="8.5703125" style="229" customWidth="1"/>
    <col min="7653" max="7653" width="21.42578125" style="229" customWidth="1"/>
    <col min="7654" max="7654" width="12.42578125" style="229" customWidth="1"/>
    <col min="7655" max="7655" width="0" style="229" hidden="1" customWidth="1"/>
    <col min="7656" max="7656" width="13.85546875" style="229" customWidth="1"/>
    <col min="7657" max="7660" width="9.140625" style="229" customWidth="1"/>
    <col min="7661" max="7661" width="11.7109375" style="229" customWidth="1"/>
    <col min="7662" max="7662" width="10.5703125" style="229" customWidth="1"/>
    <col min="7663" max="7663" width="10.28515625" style="229" customWidth="1"/>
    <col min="7664" max="7664" width="10.85546875" style="229" customWidth="1"/>
    <col min="7665" max="7665" width="11.140625" style="229" customWidth="1"/>
    <col min="7666" max="7666" width="12.5703125" style="229" customWidth="1"/>
    <col min="7667" max="7667" width="18.28515625" style="229" customWidth="1"/>
    <col min="7668" max="7668" width="18.42578125" style="229" customWidth="1"/>
    <col min="7669" max="7669" width="7.140625" style="229" customWidth="1"/>
    <col min="7670" max="7670" width="10.42578125" style="229" customWidth="1"/>
    <col min="7671" max="7671" width="7.140625" style="229" customWidth="1"/>
    <col min="7672" max="7672" width="9.140625" style="229" customWidth="1"/>
    <col min="7673" max="7673" width="7.28515625" style="229" customWidth="1"/>
    <col min="7674" max="7674" width="9.140625" style="229" customWidth="1"/>
    <col min="7675" max="7675" width="6.85546875" style="229" customWidth="1"/>
    <col min="7676" max="7676" width="10.28515625" style="229" customWidth="1"/>
    <col min="7677" max="7678" width="9.140625" style="229" customWidth="1"/>
    <col min="7679" max="7679" width="7.140625" style="229" customWidth="1"/>
    <col min="7680" max="7680" width="10.42578125" style="229" customWidth="1"/>
    <col min="7681" max="7681" width="7.140625" style="229" customWidth="1"/>
    <col min="7682" max="7682" width="9.140625" style="229"/>
    <col min="7683" max="7683" width="7.28515625" style="229" customWidth="1"/>
    <col min="7684" max="7684" width="9.140625" style="229"/>
    <col min="7685" max="7685" width="6.85546875" style="229" customWidth="1"/>
    <col min="7686" max="7686" width="10.28515625" style="229" customWidth="1"/>
    <col min="7687" max="7907" width="9.140625" style="229"/>
    <col min="7908" max="7908" width="8.5703125" style="229" customWidth="1"/>
    <col min="7909" max="7909" width="21.42578125" style="229" customWidth="1"/>
    <col min="7910" max="7910" width="12.42578125" style="229" customWidth="1"/>
    <col min="7911" max="7911" width="0" style="229" hidden="1" customWidth="1"/>
    <col min="7912" max="7912" width="13.85546875" style="229" customWidth="1"/>
    <col min="7913" max="7916" width="9.140625" style="229" customWidth="1"/>
    <col min="7917" max="7917" width="11.7109375" style="229" customWidth="1"/>
    <col min="7918" max="7918" width="10.5703125" style="229" customWidth="1"/>
    <col min="7919" max="7919" width="10.28515625" style="229" customWidth="1"/>
    <col min="7920" max="7920" width="10.85546875" style="229" customWidth="1"/>
    <col min="7921" max="7921" width="11.140625" style="229" customWidth="1"/>
    <col min="7922" max="7922" width="12.5703125" style="229" customWidth="1"/>
    <col min="7923" max="7923" width="18.28515625" style="229" customWidth="1"/>
    <col min="7924" max="7924" width="18.42578125" style="229" customWidth="1"/>
    <col min="7925" max="7925" width="7.140625" style="229" customWidth="1"/>
    <col min="7926" max="7926" width="10.42578125" style="229" customWidth="1"/>
    <col min="7927" max="7927" width="7.140625" style="229" customWidth="1"/>
    <col min="7928" max="7928" width="9.140625" style="229" customWidth="1"/>
    <col min="7929" max="7929" width="7.28515625" style="229" customWidth="1"/>
    <col min="7930" max="7930" width="9.140625" style="229" customWidth="1"/>
    <col min="7931" max="7931" width="6.85546875" style="229" customWidth="1"/>
    <col min="7932" max="7932" width="10.28515625" style="229" customWidth="1"/>
    <col min="7933" max="7934" width="9.140625" style="229" customWidth="1"/>
    <col min="7935" max="7935" width="7.140625" style="229" customWidth="1"/>
    <col min="7936" max="7936" width="10.42578125" style="229" customWidth="1"/>
    <col min="7937" max="7937" width="7.140625" style="229" customWidth="1"/>
    <col min="7938" max="7938" width="9.140625" style="229"/>
    <col min="7939" max="7939" width="7.28515625" style="229" customWidth="1"/>
    <col min="7940" max="7940" width="9.140625" style="229"/>
    <col min="7941" max="7941" width="6.85546875" style="229" customWidth="1"/>
    <col min="7942" max="7942" width="10.28515625" style="229" customWidth="1"/>
    <col min="7943" max="8163" width="9.140625" style="229"/>
    <col min="8164" max="8164" width="8.5703125" style="229" customWidth="1"/>
    <col min="8165" max="8165" width="21.42578125" style="229" customWidth="1"/>
    <col min="8166" max="8166" width="12.42578125" style="229" customWidth="1"/>
    <col min="8167" max="8167" width="0" style="229" hidden="1" customWidth="1"/>
    <col min="8168" max="8168" width="13.85546875" style="229" customWidth="1"/>
    <col min="8169" max="8172" width="9.140625" style="229" customWidth="1"/>
    <col min="8173" max="8173" width="11.7109375" style="229" customWidth="1"/>
    <col min="8174" max="8174" width="10.5703125" style="229" customWidth="1"/>
    <col min="8175" max="8175" width="10.28515625" style="229" customWidth="1"/>
    <col min="8176" max="8176" width="10.85546875" style="229" customWidth="1"/>
    <col min="8177" max="8177" width="11.140625" style="229" customWidth="1"/>
    <col min="8178" max="8178" width="12.5703125" style="229" customWidth="1"/>
    <col min="8179" max="8179" width="18.28515625" style="229" customWidth="1"/>
    <col min="8180" max="8180" width="18.42578125" style="229" customWidth="1"/>
    <col min="8181" max="8181" width="7.140625" style="229" customWidth="1"/>
    <col min="8182" max="8182" width="10.42578125" style="229" customWidth="1"/>
    <col min="8183" max="8183" width="7.140625" style="229" customWidth="1"/>
    <col min="8184" max="8184" width="9.140625" style="229" customWidth="1"/>
    <col min="8185" max="8185" width="7.28515625" style="229" customWidth="1"/>
    <col min="8186" max="8186" width="9.140625" style="229" customWidth="1"/>
    <col min="8187" max="8187" width="6.85546875" style="229" customWidth="1"/>
    <col min="8188" max="8188" width="10.28515625" style="229" customWidth="1"/>
    <col min="8189" max="8190" width="9.140625" style="229" customWidth="1"/>
    <col min="8191" max="8191" width="7.140625" style="229" customWidth="1"/>
    <col min="8192" max="8192" width="10.42578125" style="229" customWidth="1"/>
    <col min="8193" max="8193" width="7.140625" style="229" customWidth="1"/>
    <col min="8194" max="8194" width="9.140625" style="229"/>
    <col min="8195" max="8195" width="7.28515625" style="229" customWidth="1"/>
    <col min="8196" max="8196" width="9.140625" style="229"/>
    <col min="8197" max="8197" width="6.85546875" style="229" customWidth="1"/>
    <col min="8198" max="8198" width="10.28515625" style="229" customWidth="1"/>
    <col min="8199" max="8419" width="9.140625" style="229"/>
    <col min="8420" max="8420" width="8.5703125" style="229" customWidth="1"/>
    <col min="8421" max="8421" width="21.42578125" style="229" customWidth="1"/>
    <col min="8422" max="8422" width="12.42578125" style="229" customWidth="1"/>
    <col min="8423" max="8423" width="0" style="229" hidden="1" customWidth="1"/>
    <col min="8424" max="8424" width="13.85546875" style="229" customWidth="1"/>
    <col min="8425" max="8428" width="9.140625" style="229" customWidth="1"/>
    <col min="8429" max="8429" width="11.7109375" style="229" customWidth="1"/>
    <col min="8430" max="8430" width="10.5703125" style="229" customWidth="1"/>
    <col min="8431" max="8431" width="10.28515625" style="229" customWidth="1"/>
    <col min="8432" max="8432" width="10.85546875" style="229" customWidth="1"/>
    <col min="8433" max="8433" width="11.140625" style="229" customWidth="1"/>
    <col min="8434" max="8434" width="12.5703125" style="229" customWidth="1"/>
    <col min="8435" max="8435" width="18.28515625" style="229" customWidth="1"/>
    <col min="8436" max="8436" width="18.42578125" style="229" customWidth="1"/>
    <col min="8437" max="8437" width="7.140625" style="229" customWidth="1"/>
    <col min="8438" max="8438" width="10.42578125" style="229" customWidth="1"/>
    <col min="8439" max="8439" width="7.140625" style="229" customWidth="1"/>
    <col min="8440" max="8440" width="9.140625" style="229" customWidth="1"/>
    <col min="8441" max="8441" width="7.28515625" style="229" customWidth="1"/>
    <col min="8442" max="8442" width="9.140625" style="229" customWidth="1"/>
    <col min="8443" max="8443" width="6.85546875" style="229" customWidth="1"/>
    <col min="8444" max="8444" width="10.28515625" style="229" customWidth="1"/>
    <col min="8445" max="8446" width="9.140625" style="229" customWidth="1"/>
    <col min="8447" max="8447" width="7.140625" style="229" customWidth="1"/>
    <col min="8448" max="8448" width="10.42578125" style="229" customWidth="1"/>
    <col min="8449" max="8449" width="7.140625" style="229" customWidth="1"/>
    <col min="8450" max="8450" width="9.140625" style="229"/>
    <col min="8451" max="8451" width="7.28515625" style="229" customWidth="1"/>
    <col min="8452" max="8452" width="9.140625" style="229"/>
    <col min="8453" max="8453" width="6.85546875" style="229" customWidth="1"/>
    <col min="8454" max="8454" width="10.28515625" style="229" customWidth="1"/>
    <col min="8455" max="8675" width="9.140625" style="229"/>
    <col min="8676" max="8676" width="8.5703125" style="229" customWidth="1"/>
    <col min="8677" max="8677" width="21.42578125" style="229" customWidth="1"/>
    <col min="8678" max="8678" width="12.42578125" style="229" customWidth="1"/>
    <col min="8679" max="8679" width="0" style="229" hidden="1" customWidth="1"/>
    <col min="8680" max="8680" width="13.85546875" style="229" customWidth="1"/>
    <col min="8681" max="8684" width="9.140625" style="229" customWidth="1"/>
    <col min="8685" max="8685" width="11.7109375" style="229" customWidth="1"/>
    <col min="8686" max="8686" width="10.5703125" style="229" customWidth="1"/>
    <col min="8687" max="8687" width="10.28515625" style="229" customWidth="1"/>
    <col min="8688" max="8688" width="10.85546875" style="229" customWidth="1"/>
    <col min="8689" max="8689" width="11.140625" style="229" customWidth="1"/>
    <col min="8690" max="8690" width="12.5703125" style="229" customWidth="1"/>
    <col min="8691" max="8691" width="18.28515625" style="229" customWidth="1"/>
    <col min="8692" max="8692" width="18.42578125" style="229" customWidth="1"/>
    <col min="8693" max="8693" width="7.140625" style="229" customWidth="1"/>
    <col min="8694" max="8694" width="10.42578125" style="229" customWidth="1"/>
    <col min="8695" max="8695" width="7.140625" style="229" customWidth="1"/>
    <col min="8696" max="8696" width="9.140625" style="229" customWidth="1"/>
    <col min="8697" max="8697" width="7.28515625" style="229" customWidth="1"/>
    <col min="8698" max="8698" width="9.140625" style="229" customWidth="1"/>
    <col min="8699" max="8699" width="6.85546875" style="229" customWidth="1"/>
    <col min="8700" max="8700" width="10.28515625" style="229" customWidth="1"/>
    <col min="8701" max="8702" width="9.140625" style="229" customWidth="1"/>
    <col min="8703" max="8703" width="7.140625" style="229" customWidth="1"/>
    <col min="8704" max="8704" width="10.42578125" style="229" customWidth="1"/>
    <col min="8705" max="8705" width="7.140625" style="229" customWidth="1"/>
    <col min="8706" max="8706" width="9.140625" style="229"/>
    <col min="8707" max="8707" width="7.28515625" style="229" customWidth="1"/>
    <col min="8708" max="8708" width="9.140625" style="229"/>
    <col min="8709" max="8709" width="6.85546875" style="229" customWidth="1"/>
    <col min="8710" max="8710" width="10.28515625" style="229" customWidth="1"/>
    <col min="8711" max="8931" width="9.140625" style="229"/>
    <col min="8932" max="8932" width="8.5703125" style="229" customWidth="1"/>
    <col min="8933" max="8933" width="21.42578125" style="229" customWidth="1"/>
    <col min="8934" max="8934" width="12.42578125" style="229" customWidth="1"/>
    <col min="8935" max="8935" width="0" style="229" hidden="1" customWidth="1"/>
    <col min="8936" max="8936" width="13.85546875" style="229" customWidth="1"/>
    <col min="8937" max="8940" width="9.140625" style="229" customWidth="1"/>
    <col min="8941" max="8941" width="11.7109375" style="229" customWidth="1"/>
    <col min="8942" max="8942" width="10.5703125" style="229" customWidth="1"/>
    <col min="8943" max="8943" width="10.28515625" style="229" customWidth="1"/>
    <col min="8944" max="8944" width="10.85546875" style="229" customWidth="1"/>
    <col min="8945" max="8945" width="11.140625" style="229" customWidth="1"/>
    <col min="8946" max="8946" width="12.5703125" style="229" customWidth="1"/>
    <col min="8947" max="8947" width="18.28515625" style="229" customWidth="1"/>
    <col min="8948" max="8948" width="18.42578125" style="229" customWidth="1"/>
    <col min="8949" max="8949" width="7.140625" style="229" customWidth="1"/>
    <col min="8950" max="8950" width="10.42578125" style="229" customWidth="1"/>
    <col min="8951" max="8951" width="7.140625" style="229" customWidth="1"/>
    <col min="8952" max="8952" width="9.140625" style="229" customWidth="1"/>
    <col min="8953" max="8953" width="7.28515625" style="229" customWidth="1"/>
    <col min="8954" max="8954" width="9.140625" style="229" customWidth="1"/>
    <col min="8955" max="8955" width="6.85546875" style="229" customWidth="1"/>
    <col min="8956" max="8956" width="10.28515625" style="229" customWidth="1"/>
    <col min="8957" max="8958" width="9.140625" style="229" customWidth="1"/>
    <col min="8959" max="8959" width="7.140625" style="229" customWidth="1"/>
    <col min="8960" max="8960" width="10.42578125" style="229" customWidth="1"/>
    <col min="8961" max="8961" width="7.140625" style="229" customWidth="1"/>
    <col min="8962" max="8962" width="9.140625" style="229"/>
    <col min="8963" max="8963" width="7.28515625" style="229" customWidth="1"/>
    <col min="8964" max="8964" width="9.140625" style="229"/>
    <col min="8965" max="8965" width="6.85546875" style="229" customWidth="1"/>
    <col min="8966" max="8966" width="10.28515625" style="229" customWidth="1"/>
    <col min="8967" max="9187" width="9.140625" style="229"/>
    <col min="9188" max="9188" width="8.5703125" style="229" customWidth="1"/>
    <col min="9189" max="9189" width="21.42578125" style="229" customWidth="1"/>
    <col min="9190" max="9190" width="12.42578125" style="229" customWidth="1"/>
    <col min="9191" max="9191" width="0" style="229" hidden="1" customWidth="1"/>
    <col min="9192" max="9192" width="13.85546875" style="229" customWidth="1"/>
    <col min="9193" max="9196" width="9.140625" style="229" customWidth="1"/>
    <col min="9197" max="9197" width="11.7109375" style="229" customWidth="1"/>
    <col min="9198" max="9198" width="10.5703125" style="229" customWidth="1"/>
    <col min="9199" max="9199" width="10.28515625" style="229" customWidth="1"/>
    <col min="9200" max="9200" width="10.85546875" style="229" customWidth="1"/>
    <col min="9201" max="9201" width="11.140625" style="229" customWidth="1"/>
    <col min="9202" max="9202" width="12.5703125" style="229" customWidth="1"/>
    <col min="9203" max="9203" width="18.28515625" style="229" customWidth="1"/>
    <col min="9204" max="9204" width="18.42578125" style="229" customWidth="1"/>
    <col min="9205" max="9205" width="7.140625" style="229" customWidth="1"/>
    <col min="9206" max="9206" width="10.42578125" style="229" customWidth="1"/>
    <col min="9207" max="9207" width="7.140625" style="229" customWidth="1"/>
    <col min="9208" max="9208" width="9.140625" style="229" customWidth="1"/>
    <col min="9209" max="9209" width="7.28515625" style="229" customWidth="1"/>
    <col min="9210" max="9210" width="9.140625" style="229" customWidth="1"/>
    <col min="9211" max="9211" width="6.85546875" style="229" customWidth="1"/>
    <col min="9212" max="9212" width="10.28515625" style="229" customWidth="1"/>
    <col min="9213" max="9214" width="9.140625" style="229" customWidth="1"/>
    <col min="9215" max="9215" width="7.140625" style="229" customWidth="1"/>
    <col min="9216" max="9216" width="10.42578125" style="229" customWidth="1"/>
    <col min="9217" max="9217" width="7.140625" style="229" customWidth="1"/>
    <col min="9218" max="9218" width="9.140625" style="229"/>
    <col min="9219" max="9219" width="7.28515625" style="229" customWidth="1"/>
    <col min="9220" max="9220" width="9.140625" style="229"/>
    <col min="9221" max="9221" width="6.85546875" style="229" customWidth="1"/>
    <col min="9222" max="9222" width="10.28515625" style="229" customWidth="1"/>
    <col min="9223" max="9443" width="9.140625" style="229"/>
    <col min="9444" max="9444" width="8.5703125" style="229" customWidth="1"/>
    <col min="9445" max="9445" width="21.42578125" style="229" customWidth="1"/>
    <col min="9446" max="9446" width="12.42578125" style="229" customWidth="1"/>
    <col min="9447" max="9447" width="0" style="229" hidden="1" customWidth="1"/>
    <col min="9448" max="9448" width="13.85546875" style="229" customWidth="1"/>
    <col min="9449" max="9452" width="9.140625" style="229" customWidth="1"/>
    <col min="9453" max="9453" width="11.7109375" style="229" customWidth="1"/>
    <col min="9454" max="9454" width="10.5703125" style="229" customWidth="1"/>
    <col min="9455" max="9455" width="10.28515625" style="229" customWidth="1"/>
    <col min="9456" max="9456" width="10.85546875" style="229" customWidth="1"/>
    <col min="9457" max="9457" width="11.140625" style="229" customWidth="1"/>
    <col min="9458" max="9458" width="12.5703125" style="229" customWidth="1"/>
    <col min="9459" max="9459" width="18.28515625" style="229" customWidth="1"/>
    <col min="9460" max="9460" width="18.42578125" style="229" customWidth="1"/>
    <col min="9461" max="9461" width="7.140625" style="229" customWidth="1"/>
    <col min="9462" max="9462" width="10.42578125" style="229" customWidth="1"/>
    <col min="9463" max="9463" width="7.140625" style="229" customWidth="1"/>
    <col min="9464" max="9464" width="9.140625" style="229" customWidth="1"/>
    <col min="9465" max="9465" width="7.28515625" style="229" customWidth="1"/>
    <col min="9466" max="9466" width="9.140625" style="229" customWidth="1"/>
    <col min="9467" max="9467" width="6.85546875" style="229" customWidth="1"/>
    <col min="9468" max="9468" width="10.28515625" style="229" customWidth="1"/>
    <col min="9469" max="9470" width="9.140625" style="229" customWidth="1"/>
    <col min="9471" max="9471" width="7.140625" style="229" customWidth="1"/>
    <col min="9472" max="9472" width="10.42578125" style="229" customWidth="1"/>
    <col min="9473" max="9473" width="7.140625" style="229" customWidth="1"/>
    <col min="9474" max="9474" width="9.140625" style="229"/>
    <col min="9475" max="9475" width="7.28515625" style="229" customWidth="1"/>
    <col min="9476" max="9476" width="9.140625" style="229"/>
    <col min="9477" max="9477" width="6.85546875" style="229" customWidth="1"/>
    <col min="9478" max="9478" width="10.28515625" style="229" customWidth="1"/>
    <col min="9479" max="9699" width="9.140625" style="229"/>
    <col min="9700" max="9700" width="8.5703125" style="229" customWidth="1"/>
    <col min="9701" max="9701" width="21.42578125" style="229" customWidth="1"/>
    <col min="9702" max="9702" width="12.42578125" style="229" customWidth="1"/>
    <col min="9703" max="9703" width="0" style="229" hidden="1" customWidth="1"/>
    <col min="9704" max="9704" width="13.85546875" style="229" customWidth="1"/>
    <col min="9705" max="9708" width="9.140625" style="229" customWidth="1"/>
    <col min="9709" max="9709" width="11.7109375" style="229" customWidth="1"/>
    <col min="9710" max="9710" width="10.5703125" style="229" customWidth="1"/>
    <col min="9711" max="9711" width="10.28515625" style="229" customWidth="1"/>
    <col min="9712" max="9712" width="10.85546875" style="229" customWidth="1"/>
    <col min="9713" max="9713" width="11.140625" style="229" customWidth="1"/>
    <col min="9714" max="9714" width="12.5703125" style="229" customWidth="1"/>
    <col min="9715" max="9715" width="18.28515625" style="229" customWidth="1"/>
    <col min="9716" max="9716" width="18.42578125" style="229" customWidth="1"/>
    <col min="9717" max="9717" width="7.140625" style="229" customWidth="1"/>
    <col min="9718" max="9718" width="10.42578125" style="229" customWidth="1"/>
    <col min="9719" max="9719" width="7.140625" style="229" customWidth="1"/>
    <col min="9720" max="9720" width="9.140625" style="229" customWidth="1"/>
    <col min="9721" max="9721" width="7.28515625" style="229" customWidth="1"/>
    <col min="9722" max="9722" width="9.140625" style="229" customWidth="1"/>
    <col min="9723" max="9723" width="6.85546875" style="229" customWidth="1"/>
    <col min="9724" max="9724" width="10.28515625" style="229" customWidth="1"/>
    <col min="9725" max="9726" width="9.140625" style="229" customWidth="1"/>
    <col min="9727" max="9727" width="7.140625" style="229" customWidth="1"/>
    <col min="9728" max="9728" width="10.42578125" style="229" customWidth="1"/>
    <col min="9729" max="9729" width="7.140625" style="229" customWidth="1"/>
    <col min="9730" max="9730" width="9.140625" style="229"/>
    <col min="9731" max="9731" width="7.28515625" style="229" customWidth="1"/>
    <col min="9732" max="9732" width="9.140625" style="229"/>
    <col min="9733" max="9733" width="6.85546875" style="229" customWidth="1"/>
    <col min="9734" max="9734" width="10.28515625" style="229" customWidth="1"/>
    <col min="9735" max="9955" width="9.140625" style="229"/>
    <col min="9956" max="9956" width="8.5703125" style="229" customWidth="1"/>
    <col min="9957" max="9957" width="21.42578125" style="229" customWidth="1"/>
    <col min="9958" max="9958" width="12.42578125" style="229" customWidth="1"/>
    <col min="9959" max="9959" width="0" style="229" hidden="1" customWidth="1"/>
    <col min="9960" max="9960" width="13.85546875" style="229" customWidth="1"/>
    <col min="9961" max="9964" width="9.140625" style="229" customWidth="1"/>
    <col min="9965" max="9965" width="11.7109375" style="229" customWidth="1"/>
    <col min="9966" max="9966" width="10.5703125" style="229" customWidth="1"/>
    <col min="9967" max="9967" width="10.28515625" style="229" customWidth="1"/>
    <col min="9968" max="9968" width="10.85546875" style="229" customWidth="1"/>
    <col min="9969" max="9969" width="11.140625" style="229" customWidth="1"/>
    <col min="9970" max="9970" width="12.5703125" style="229" customWidth="1"/>
    <col min="9971" max="9971" width="18.28515625" style="229" customWidth="1"/>
    <col min="9972" max="9972" width="18.42578125" style="229" customWidth="1"/>
    <col min="9973" max="9973" width="7.140625" style="229" customWidth="1"/>
    <col min="9974" max="9974" width="10.42578125" style="229" customWidth="1"/>
    <col min="9975" max="9975" width="7.140625" style="229" customWidth="1"/>
    <col min="9976" max="9976" width="9.140625" style="229" customWidth="1"/>
    <col min="9977" max="9977" width="7.28515625" style="229" customWidth="1"/>
    <col min="9978" max="9978" width="9.140625" style="229" customWidth="1"/>
    <col min="9979" max="9979" width="6.85546875" style="229" customWidth="1"/>
    <col min="9980" max="9980" width="10.28515625" style="229" customWidth="1"/>
    <col min="9981" max="9982" width="9.140625" style="229" customWidth="1"/>
    <col min="9983" max="9983" width="7.140625" style="229" customWidth="1"/>
    <col min="9984" max="9984" width="10.42578125" style="229" customWidth="1"/>
    <col min="9985" max="9985" width="7.140625" style="229" customWidth="1"/>
    <col min="9986" max="9986" width="9.140625" style="229"/>
    <col min="9987" max="9987" width="7.28515625" style="229" customWidth="1"/>
    <col min="9988" max="9988" width="9.140625" style="229"/>
    <col min="9989" max="9989" width="6.85546875" style="229" customWidth="1"/>
    <col min="9990" max="9990" width="10.28515625" style="229" customWidth="1"/>
    <col min="9991" max="10211" width="9.140625" style="229"/>
    <col min="10212" max="10212" width="8.5703125" style="229" customWidth="1"/>
    <col min="10213" max="10213" width="21.42578125" style="229" customWidth="1"/>
    <col min="10214" max="10214" width="12.42578125" style="229" customWidth="1"/>
    <col min="10215" max="10215" width="0" style="229" hidden="1" customWidth="1"/>
    <col min="10216" max="10216" width="13.85546875" style="229" customWidth="1"/>
    <col min="10217" max="10220" width="9.140625" style="229" customWidth="1"/>
    <col min="10221" max="10221" width="11.7109375" style="229" customWidth="1"/>
    <col min="10222" max="10222" width="10.5703125" style="229" customWidth="1"/>
    <col min="10223" max="10223" width="10.28515625" style="229" customWidth="1"/>
    <col min="10224" max="10224" width="10.85546875" style="229" customWidth="1"/>
    <col min="10225" max="10225" width="11.140625" style="229" customWidth="1"/>
    <col min="10226" max="10226" width="12.5703125" style="229" customWidth="1"/>
    <col min="10227" max="10227" width="18.28515625" style="229" customWidth="1"/>
    <col min="10228" max="10228" width="18.42578125" style="229" customWidth="1"/>
    <col min="10229" max="10229" width="7.140625" style="229" customWidth="1"/>
    <col min="10230" max="10230" width="10.42578125" style="229" customWidth="1"/>
    <col min="10231" max="10231" width="7.140625" style="229" customWidth="1"/>
    <col min="10232" max="10232" width="9.140625" style="229" customWidth="1"/>
    <col min="10233" max="10233" width="7.28515625" style="229" customWidth="1"/>
    <col min="10234" max="10234" width="9.140625" style="229" customWidth="1"/>
    <col min="10235" max="10235" width="6.85546875" style="229" customWidth="1"/>
    <col min="10236" max="10236" width="10.28515625" style="229" customWidth="1"/>
    <col min="10237" max="10238" width="9.140625" style="229" customWidth="1"/>
    <col min="10239" max="10239" width="7.140625" style="229" customWidth="1"/>
    <col min="10240" max="10240" width="10.42578125" style="229" customWidth="1"/>
    <col min="10241" max="10241" width="7.140625" style="229" customWidth="1"/>
    <col min="10242" max="10242" width="9.140625" style="229"/>
    <col min="10243" max="10243" width="7.28515625" style="229" customWidth="1"/>
    <col min="10244" max="10244" width="9.140625" style="229"/>
    <col min="10245" max="10245" width="6.85546875" style="229" customWidth="1"/>
    <col min="10246" max="10246" width="10.28515625" style="229" customWidth="1"/>
    <col min="10247" max="10467" width="9.140625" style="229"/>
    <col min="10468" max="10468" width="8.5703125" style="229" customWidth="1"/>
    <col min="10469" max="10469" width="21.42578125" style="229" customWidth="1"/>
    <col min="10470" max="10470" width="12.42578125" style="229" customWidth="1"/>
    <col min="10471" max="10471" width="0" style="229" hidden="1" customWidth="1"/>
    <col min="10472" max="10472" width="13.85546875" style="229" customWidth="1"/>
    <col min="10473" max="10476" width="9.140625" style="229" customWidth="1"/>
    <col min="10477" max="10477" width="11.7109375" style="229" customWidth="1"/>
    <col min="10478" max="10478" width="10.5703125" style="229" customWidth="1"/>
    <col min="10479" max="10479" width="10.28515625" style="229" customWidth="1"/>
    <col min="10480" max="10480" width="10.85546875" style="229" customWidth="1"/>
    <col min="10481" max="10481" width="11.140625" style="229" customWidth="1"/>
    <col min="10482" max="10482" width="12.5703125" style="229" customWidth="1"/>
    <col min="10483" max="10483" width="18.28515625" style="229" customWidth="1"/>
    <col min="10484" max="10484" width="18.42578125" style="229" customWidth="1"/>
    <col min="10485" max="10485" width="7.140625" style="229" customWidth="1"/>
    <col min="10486" max="10486" width="10.42578125" style="229" customWidth="1"/>
    <col min="10487" max="10487" width="7.140625" style="229" customWidth="1"/>
    <col min="10488" max="10488" width="9.140625" style="229" customWidth="1"/>
    <col min="10489" max="10489" width="7.28515625" style="229" customWidth="1"/>
    <col min="10490" max="10490" width="9.140625" style="229" customWidth="1"/>
    <col min="10491" max="10491" width="6.85546875" style="229" customWidth="1"/>
    <col min="10492" max="10492" width="10.28515625" style="229" customWidth="1"/>
    <col min="10493" max="10494" width="9.140625" style="229" customWidth="1"/>
    <col min="10495" max="10495" width="7.140625" style="229" customWidth="1"/>
    <col min="10496" max="10496" width="10.42578125" style="229" customWidth="1"/>
    <col min="10497" max="10497" width="7.140625" style="229" customWidth="1"/>
    <col min="10498" max="10498" width="9.140625" style="229"/>
    <col min="10499" max="10499" width="7.28515625" style="229" customWidth="1"/>
    <col min="10500" max="10500" width="9.140625" style="229"/>
    <col min="10501" max="10501" width="6.85546875" style="229" customWidth="1"/>
    <col min="10502" max="10502" width="10.28515625" style="229" customWidth="1"/>
    <col min="10503" max="10723" width="9.140625" style="229"/>
    <col min="10724" max="10724" width="8.5703125" style="229" customWidth="1"/>
    <col min="10725" max="10725" width="21.42578125" style="229" customWidth="1"/>
    <col min="10726" max="10726" width="12.42578125" style="229" customWidth="1"/>
    <col min="10727" max="10727" width="0" style="229" hidden="1" customWidth="1"/>
    <col min="10728" max="10728" width="13.85546875" style="229" customWidth="1"/>
    <col min="10729" max="10732" width="9.140625" style="229" customWidth="1"/>
    <col min="10733" max="10733" width="11.7109375" style="229" customWidth="1"/>
    <col min="10734" max="10734" width="10.5703125" style="229" customWidth="1"/>
    <col min="10735" max="10735" width="10.28515625" style="229" customWidth="1"/>
    <col min="10736" max="10736" width="10.85546875" style="229" customWidth="1"/>
    <col min="10737" max="10737" width="11.140625" style="229" customWidth="1"/>
    <col min="10738" max="10738" width="12.5703125" style="229" customWidth="1"/>
    <col min="10739" max="10739" width="18.28515625" style="229" customWidth="1"/>
    <col min="10740" max="10740" width="18.42578125" style="229" customWidth="1"/>
    <col min="10741" max="10741" width="7.140625" style="229" customWidth="1"/>
    <col min="10742" max="10742" width="10.42578125" style="229" customWidth="1"/>
    <col min="10743" max="10743" width="7.140625" style="229" customWidth="1"/>
    <col min="10744" max="10744" width="9.140625" style="229" customWidth="1"/>
    <col min="10745" max="10745" width="7.28515625" style="229" customWidth="1"/>
    <col min="10746" max="10746" width="9.140625" style="229" customWidth="1"/>
    <col min="10747" max="10747" width="6.85546875" style="229" customWidth="1"/>
    <col min="10748" max="10748" width="10.28515625" style="229" customWidth="1"/>
    <col min="10749" max="10750" width="9.140625" style="229" customWidth="1"/>
    <col min="10751" max="10751" width="7.140625" style="229" customWidth="1"/>
    <col min="10752" max="10752" width="10.42578125" style="229" customWidth="1"/>
    <col min="10753" max="10753" width="7.140625" style="229" customWidth="1"/>
    <col min="10754" max="10754" width="9.140625" style="229"/>
    <col min="10755" max="10755" width="7.28515625" style="229" customWidth="1"/>
    <col min="10756" max="10756" width="9.140625" style="229"/>
    <col min="10757" max="10757" width="6.85546875" style="229" customWidth="1"/>
    <col min="10758" max="10758" width="10.28515625" style="229" customWidth="1"/>
    <col min="10759" max="10979" width="9.140625" style="229"/>
    <col min="10980" max="10980" width="8.5703125" style="229" customWidth="1"/>
    <col min="10981" max="10981" width="21.42578125" style="229" customWidth="1"/>
    <col min="10982" max="10982" width="12.42578125" style="229" customWidth="1"/>
    <col min="10983" max="10983" width="0" style="229" hidden="1" customWidth="1"/>
    <col min="10984" max="10984" width="13.85546875" style="229" customWidth="1"/>
    <col min="10985" max="10988" width="9.140625" style="229" customWidth="1"/>
    <col min="10989" max="10989" width="11.7109375" style="229" customWidth="1"/>
    <col min="10990" max="10990" width="10.5703125" style="229" customWidth="1"/>
    <col min="10991" max="10991" width="10.28515625" style="229" customWidth="1"/>
    <col min="10992" max="10992" width="10.85546875" style="229" customWidth="1"/>
    <col min="10993" max="10993" width="11.140625" style="229" customWidth="1"/>
    <col min="10994" max="10994" width="12.5703125" style="229" customWidth="1"/>
    <col min="10995" max="10995" width="18.28515625" style="229" customWidth="1"/>
    <col min="10996" max="10996" width="18.42578125" style="229" customWidth="1"/>
    <col min="10997" max="10997" width="7.140625" style="229" customWidth="1"/>
    <col min="10998" max="10998" width="10.42578125" style="229" customWidth="1"/>
    <col min="10999" max="10999" width="7.140625" style="229" customWidth="1"/>
    <col min="11000" max="11000" width="9.140625" style="229" customWidth="1"/>
    <col min="11001" max="11001" width="7.28515625" style="229" customWidth="1"/>
    <col min="11002" max="11002" width="9.140625" style="229" customWidth="1"/>
    <col min="11003" max="11003" width="6.85546875" style="229" customWidth="1"/>
    <col min="11004" max="11004" width="10.28515625" style="229" customWidth="1"/>
    <col min="11005" max="11006" width="9.140625" style="229" customWidth="1"/>
    <col min="11007" max="11007" width="7.140625" style="229" customWidth="1"/>
    <col min="11008" max="11008" width="10.42578125" style="229" customWidth="1"/>
    <col min="11009" max="11009" width="7.140625" style="229" customWidth="1"/>
    <col min="11010" max="11010" width="9.140625" style="229"/>
    <col min="11011" max="11011" width="7.28515625" style="229" customWidth="1"/>
    <col min="11012" max="11012" width="9.140625" style="229"/>
    <col min="11013" max="11013" width="6.85546875" style="229" customWidth="1"/>
    <col min="11014" max="11014" width="10.28515625" style="229" customWidth="1"/>
    <col min="11015" max="11235" width="9.140625" style="229"/>
    <col min="11236" max="11236" width="8.5703125" style="229" customWidth="1"/>
    <col min="11237" max="11237" width="21.42578125" style="229" customWidth="1"/>
    <col min="11238" max="11238" width="12.42578125" style="229" customWidth="1"/>
    <col min="11239" max="11239" width="0" style="229" hidden="1" customWidth="1"/>
    <col min="11240" max="11240" width="13.85546875" style="229" customWidth="1"/>
    <col min="11241" max="11244" width="9.140625" style="229" customWidth="1"/>
    <col min="11245" max="11245" width="11.7109375" style="229" customWidth="1"/>
    <col min="11246" max="11246" width="10.5703125" style="229" customWidth="1"/>
    <col min="11247" max="11247" width="10.28515625" style="229" customWidth="1"/>
    <col min="11248" max="11248" width="10.85546875" style="229" customWidth="1"/>
    <col min="11249" max="11249" width="11.140625" style="229" customWidth="1"/>
    <col min="11250" max="11250" width="12.5703125" style="229" customWidth="1"/>
    <col min="11251" max="11251" width="18.28515625" style="229" customWidth="1"/>
    <col min="11252" max="11252" width="18.42578125" style="229" customWidth="1"/>
    <col min="11253" max="11253" width="7.140625" style="229" customWidth="1"/>
    <col min="11254" max="11254" width="10.42578125" style="229" customWidth="1"/>
    <col min="11255" max="11255" width="7.140625" style="229" customWidth="1"/>
    <col min="11256" max="11256" width="9.140625" style="229" customWidth="1"/>
    <col min="11257" max="11257" width="7.28515625" style="229" customWidth="1"/>
    <col min="11258" max="11258" width="9.140625" style="229" customWidth="1"/>
    <col min="11259" max="11259" width="6.85546875" style="229" customWidth="1"/>
    <col min="11260" max="11260" width="10.28515625" style="229" customWidth="1"/>
    <col min="11261" max="11262" width="9.140625" style="229" customWidth="1"/>
    <col min="11263" max="11263" width="7.140625" style="229" customWidth="1"/>
    <col min="11264" max="11264" width="10.42578125" style="229" customWidth="1"/>
    <col min="11265" max="11265" width="7.140625" style="229" customWidth="1"/>
    <col min="11266" max="11266" width="9.140625" style="229"/>
    <col min="11267" max="11267" width="7.28515625" style="229" customWidth="1"/>
    <col min="11268" max="11268" width="9.140625" style="229"/>
    <col min="11269" max="11269" width="6.85546875" style="229" customWidth="1"/>
    <col min="11270" max="11270" width="10.28515625" style="229" customWidth="1"/>
    <col min="11271" max="11491" width="9.140625" style="229"/>
    <col min="11492" max="11492" width="8.5703125" style="229" customWidth="1"/>
    <col min="11493" max="11493" width="21.42578125" style="229" customWidth="1"/>
    <col min="11494" max="11494" width="12.42578125" style="229" customWidth="1"/>
    <col min="11495" max="11495" width="0" style="229" hidden="1" customWidth="1"/>
    <col min="11496" max="11496" width="13.85546875" style="229" customWidth="1"/>
    <col min="11497" max="11500" width="9.140625" style="229" customWidth="1"/>
    <col min="11501" max="11501" width="11.7109375" style="229" customWidth="1"/>
    <col min="11502" max="11502" width="10.5703125" style="229" customWidth="1"/>
    <col min="11503" max="11503" width="10.28515625" style="229" customWidth="1"/>
    <col min="11504" max="11504" width="10.85546875" style="229" customWidth="1"/>
    <col min="11505" max="11505" width="11.140625" style="229" customWidth="1"/>
    <col min="11506" max="11506" width="12.5703125" style="229" customWidth="1"/>
    <col min="11507" max="11507" width="18.28515625" style="229" customWidth="1"/>
    <col min="11508" max="11508" width="18.42578125" style="229" customWidth="1"/>
    <col min="11509" max="11509" width="7.140625" style="229" customWidth="1"/>
    <col min="11510" max="11510" width="10.42578125" style="229" customWidth="1"/>
    <col min="11511" max="11511" width="7.140625" style="229" customWidth="1"/>
    <col min="11512" max="11512" width="9.140625" style="229" customWidth="1"/>
    <col min="11513" max="11513" width="7.28515625" style="229" customWidth="1"/>
    <col min="11514" max="11514" width="9.140625" style="229" customWidth="1"/>
    <col min="11515" max="11515" width="6.85546875" style="229" customWidth="1"/>
    <col min="11516" max="11516" width="10.28515625" style="229" customWidth="1"/>
    <col min="11517" max="11518" width="9.140625" style="229" customWidth="1"/>
    <col min="11519" max="11519" width="7.140625" style="229" customWidth="1"/>
    <col min="11520" max="11520" width="10.42578125" style="229" customWidth="1"/>
    <col min="11521" max="11521" width="7.140625" style="229" customWidth="1"/>
    <col min="11522" max="11522" width="9.140625" style="229"/>
    <col min="11523" max="11523" width="7.28515625" style="229" customWidth="1"/>
    <col min="11524" max="11524" width="9.140625" style="229"/>
    <col min="11525" max="11525" width="6.85546875" style="229" customWidth="1"/>
    <col min="11526" max="11526" width="10.28515625" style="229" customWidth="1"/>
    <col min="11527" max="11747" width="9.140625" style="229"/>
    <col min="11748" max="11748" width="8.5703125" style="229" customWidth="1"/>
    <col min="11749" max="11749" width="21.42578125" style="229" customWidth="1"/>
    <col min="11750" max="11750" width="12.42578125" style="229" customWidth="1"/>
    <col min="11751" max="11751" width="0" style="229" hidden="1" customWidth="1"/>
    <col min="11752" max="11752" width="13.85546875" style="229" customWidth="1"/>
    <col min="11753" max="11756" width="9.140625" style="229" customWidth="1"/>
    <col min="11757" max="11757" width="11.7109375" style="229" customWidth="1"/>
    <col min="11758" max="11758" width="10.5703125" style="229" customWidth="1"/>
    <col min="11759" max="11759" width="10.28515625" style="229" customWidth="1"/>
    <col min="11760" max="11760" width="10.85546875" style="229" customWidth="1"/>
    <col min="11761" max="11761" width="11.140625" style="229" customWidth="1"/>
    <col min="11762" max="11762" width="12.5703125" style="229" customWidth="1"/>
    <col min="11763" max="11763" width="18.28515625" style="229" customWidth="1"/>
    <col min="11764" max="11764" width="18.42578125" style="229" customWidth="1"/>
    <col min="11765" max="11765" width="7.140625" style="229" customWidth="1"/>
    <col min="11766" max="11766" width="10.42578125" style="229" customWidth="1"/>
    <col min="11767" max="11767" width="7.140625" style="229" customWidth="1"/>
    <col min="11768" max="11768" width="9.140625" style="229" customWidth="1"/>
    <col min="11769" max="11769" width="7.28515625" style="229" customWidth="1"/>
    <col min="11770" max="11770" width="9.140625" style="229" customWidth="1"/>
    <col min="11771" max="11771" width="6.85546875" style="229" customWidth="1"/>
    <col min="11772" max="11772" width="10.28515625" style="229" customWidth="1"/>
    <col min="11773" max="11774" width="9.140625" style="229" customWidth="1"/>
    <col min="11775" max="11775" width="7.140625" style="229" customWidth="1"/>
    <col min="11776" max="11776" width="10.42578125" style="229" customWidth="1"/>
    <col min="11777" max="11777" width="7.140625" style="229" customWidth="1"/>
    <col min="11778" max="11778" width="9.140625" style="229"/>
    <col min="11779" max="11779" width="7.28515625" style="229" customWidth="1"/>
    <col min="11780" max="11780" width="9.140625" style="229"/>
    <col min="11781" max="11781" width="6.85546875" style="229" customWidth="1"/>
    <col min="11782" max="11782" width="10.28515625" style="229" customWidth="1"/>
    <col min="11783" max="12003" width="9.140625" style="229"/>
    <col min="12004" max="12004" width="8.5703125" style="229" customWidth="1"/>
    <col min="12005" max="12005" width="21.42578125" style="229" customWidth="1"/>
    <col min="12006" max="12006" width="12.42578125" style="229" customWidth="1"/>
    <col min="12007" max="12007" width="0" style="229" hidden="1" customWidth="1"/>
    <col min="12008" max="12008" width="13.85546875" style="229" customWidth="1"/>
    <col min="12009" max="12012" width="9.140625" style="229" customWidth="1"/>
    <col min="12013" max="12013" width="11.7109375" style="229" customWidth="1"/>
    <col min="12014" max="12014" width="10.5703125" style="229" customWidth="1"/>
    <col min="12015" max="12015" width="10.28515625" style="229" customWidth="1"/>
    <col min="12016" max="12016" width="10.85546875" style="229" customWidth="1"/>
    <col min="12017" max="12017" width="11.140625" style="229" customWidth="1"/>
    <col min="12018" max="12018" width="12.5703125" style="229" customWidth="1"/>
    <col min="12019" max="12019" width="18.28515625" style="229" customWidth="1"/>
    <col min="12020" max="12020" width="18.42578125" style="229" customWidth="1"/>
    <col min="12021" max="12021" width="7.140625" style="229" customWidth="1"/>
    <col min="12022" max="12022" width="10.42578125" style="229" customWidth="1"/>
    <col min="12023" max="12023" width="7.140625" style="229" customWidth="1"/>
    <col min="12024" max="12024" width="9.140625" style="229" customWidth="1"/>
    <col min="12025" max="12025" width="7.28515625" style="229" customWidth="1"/>
    <col min="12026" max="12026" width="9.140625" style="229" customWidth="1"/>
    <col min="12027" max="12027" width="6.85546875" style="229" customWidth="1"/>
    <col min="12028" max="12028" width="10.28515625" style="229" customWidth="1"/>
    <col min="12029" max="12030" width="9.140625" style="229" customWidth="1"/>
    <col min="12031" max="12031" width="7.140625" style="229" customWidth="1"/>
    <col min="12032" max="12032" width="10.42578125" style="229" customWidth="1"/>
    <col min="12033" max="12033" width="7.140625" style="229" customWidth="1"/>
    <col min="12034" max="12034" width="9.140625" style="229"/>
    <col min="12035" max="12035" width="7.28515625" style="229" customWidth="1"/>
    <col min="12036" max="12036" width="9.140625" style="229"/>
    <col min="12037" max="12037" width="6.85546875" style="229" customWidth="1"/>
    <col min="12038" max="12038" width="10.28515625" style="229" customWidth="1"/>
    <col min="12039" max="12259" width="9.140625" style="229"/>
    <col min="12260" max="12260" width="8.5703125" style="229" customWidth="1"/>
    <col min="12261" max="12261" width="21.42578125" style="229" customWidth="1"/>
    <col min="12262" max="12262" width="12.42578125" style="229" customWidth="1"/>
    <col min="12263" max="12263" width="0" style="229" hidden="1" customWidth="1"/>
    <col min="12264" max="12264" width="13.85546875" style="229" customWidth="1"/>
    <col min="12265" max="12268" width="9.140625" style="229" customWidth="1"/>
    <col min="12269" max="12269" width="11.7109375" style="229" customWidth="1"/>
    <col min="12270" max="12270" width="10.5703125" style="229" customWidth="1"/>
    <col min="12271" max="12271" width="10.28515625" style="229" customWidth="1"/>
    <col min="12272" max="12272" width="10.85546875" style="229" customWidth="1"/>
    <col min="12273" max="12273" width="11.140625" style="229" customWidth="1"/>
    <col min="12274" max="12274" width="12.5703125" style="229" customWidth="1"/>
    <col min="12275" max="12275" width="18.28515625" style="229" customWidth="1"/>
    <col min="12276" max="12276" width="18.42578125" style="229" customWidth="1"/>
    <col min="12277" max="12277" width="7.140625" style="229" customWidth="1"/>
    <col min="12278" max="12278" width="10.42578125" style="229" customWidth="1"/>
    <col min="12279" max="12279" width="7.140625" style="229" customWidth="1"/>
    <col min="12280" max="12280" width="9.140625" style="229" customWidth="1"/>
    <col min="12281" max="12281" width="7.28515625" style="229" customWidth="1"/>
    <col min="12282" max="12282" width="9.140625" style="229" customWidth="1"/>
    <col min="12283" max="12283" width="6.85546875" style="229" customWidth="1"/>
    <col min="12284" max="12284" width="10.28515625" style="229" customWidth="1"/>
    <col min="12285" max="12286" width="9.140625" style="229" customWidth="1"/>
    <col min="12287" max="12287" width="7.140625" style="229" customWidth="1"/>
    <col min="12288" max="12288" width="10.42578125" style="229" customWidth="1"/>
    <col min="12289" max="12289" width="7.140625" style="229" customWidth="1"/>
    <col min="12290" max="12290" width="9.140625" style="229"/>
    <col min="12291" max="12291" width="7.28515625" style="229" customWidth="1"/>
    <col min="12292" max="12292" width="9.140625" style="229"/>
    <col min="12293" max="12293" width="6.85546875" style="229" customWidth="1"/>
    <col min="12294" max="12294" width="10.28515625" style="229" customWidth="1"/>
    <col min="12295" max="12515" width="9.140625" style="229"/>
    <col min="12516" max="12516" width="8.5703125" style="229" customWidth="1"/>
    <col min="12517" max="12517" width="21.42578125" style="229" customWidth="1"/>
    <col min="12518" max="12518" width="12.42578125" style="229" customWidth="1"/>
    <col min="12519" max="12519" width="0" style="229" hidden="1" customWidth="1"/>
    <col min="12520" max="12520" width="13.85546875" style="229" customWidth="1"/>
    <col min="12521" max="12524" width="9.140625" style="229" customWidth="1"/>
    <col min="12525" max="12525" width="11.7109375" style="229" customWidth="1"/>
    <col min="12526" max="12526" width="10.5703125" style="229" customWidth="1"/>
    <col min="12527" max="12527" width="10.28515625" style="229" customWidth="1"/>
    <col min="12528" max="12528" width="10.85546875" style="229" customWidth="1"/>
    <col min="12529" max="12529" width="11.140625" style="229" customWidth="1"/>
    <col min="12530" max="12530" width="12.5703125" style="229" customWidth="1"/>
    <col min="12531" max="12531" width="18.28515625" style="229" customWidth="1"/>
    <col min="12532" max="12532" width="18.42578125" style="229" customWidth="1"/>
    <col min="12533" max="12533" width="7.140625" style="229" customWidth="1"/>
    <col min="12534" max="12534" width="10.42578125" style="229" customWidth="1"/>
    <col min="12535" max="12535" width="7.140625" style="229" customWidth="1"/>
    <col min="12536" max="12536" width="9.140625" style="229" customWidth="1"/>
    <col min="12537" max="12537" width="7.28515625" style="229" customWidth="1"/>
    <col min="12538" max="12538" width="9.140625" style="229" customWidth="1"/>
    <col min="12539" max="12539" width="6.85546875" style="229" customWidth="1"/>
    <col min="12540" max="12540" width="10.28515625" style="229" customWidth="1"/>
    <col min="12541" max="12542" width="9.140625" style="229" customWidth="1"/>
    <col min="12543" max="12543" width="7.140625" style="229" customWidth="1"/>
    <col min="12544" max="12544" width="10.42578125" style="229" customWidth="1"/>
    <col min="12545" max="12545" width="7.140625" style="229" customWidth="1"/>
    <col min="12546" max="12546" width="9.140625" style="229"/>
    <col min="12547" max="12547" width="7.28515625" style="229" customWidth="1"/>
    <col min="12548" max="12548" width="9.140625" style="229"/>
    <col min="12549" max="12549" width="6.85546875" style="229" customWidth="1"/>
    <col min="12550" max="12550" width="10.28515625" style="229" customWidth="1"/>
    <col min="12551" max="12771" width="9.140625" style="229"/>
    <col min="12772" max="12772" width="8.5703125" style="229" customWidth="1"/>
    <col min="12773" max="12773" width="21.42578125" style="229" customWidth="1"/>
    <col min="12774" max="12774" width="12.42578125" style="229" customWidth="1"/>
    <col min="12775" max="12775" width="0" style="229" hidden="1" customWidth="1"/>
    <col min="12776" max="12776" width="13.85546875" style="229" customWidth="1"/>
    <col min="12777" max="12780" width="9.140625" style="229" customWidth="1"/>
    <col min="12781" max="12781" width="11.7109375" style="229" customWidth="1"/>
    <col min="12782" max="12782" width="10.5703125" style="229" customWidth="1"/>
    <col min="12783" max="12783" width="10.28515625" style="229" customWidth="1"/>
    <col min="12784" max="12784" width="10.85546875" style="229" customWidth="1"/>
    <col min="12785" max="12785" width="11.140625" style="229" customWidth="1"/>
    <col min="12786" max="12786" width="12.5703125" style="229" customWidth="1"/>
    <col min="12787" max="12787" width="18.28515625" style="229" customWidth="1"/>
    <col min="12788" max="12788" width="18.42578125" style="229" customWidth="1"/>
    <col min="12789" max="12789" width="7.140625" style="229" customWidth="1"/>
    <col min="12790" max="12790" width="10.42578125" style="229" customWidth="1"/>
    <col min="12791" max="12791" width="7.140625" style="229" customWidth="1"/>
    <col min="12792" max="12792" width="9.140625" style="229" customWidth="1"/>
    <col min="12793" max="12793" width="7.28515625" style="229" customWidth="1"/>
    <col min="12794" max="12794" width="9.140625" style="229" customWidth="1"/>
    <col min="12795" max="12795" width="6.85546875" style="229" customWidth="1"/>
    <col min="12796" max="12796" width="10.28515625" style="229" customWidth="1"/>
    <col min="12797" max="12798" width="9.140625" style="229" customWidth="1"/>
    <col min="12799" max="12799" width="7.140625" style="229" customWidth="1"/>
    <col min="12800" max="12800" width="10.42578125" style="229" customWidth="1"/>
    <col min="12801" max="12801" width="7.140625" style="229" customWidth="1"/>
    <col min="12802" max="12802" width="9.140625" style="229"/>
    <col min="12803" max="12803" width="7.28515625" style="229" customWidth="1"/>
    <col min="12804" max="12804" width="9.140625" style="229"/>
    <col min="12805" max="12805" width="6.85546875" style="229" customWidth="1"/>
    <col min="12806" max="12806" width="10.28515625" style="229" customWidth="1"/>
    <col min="12807" max="13027" width="9.140625" style="229"/>
    <col min="13028" max="13028" width="8.5703125" style="229" customWidth="1"/>
    <col min="13029" max="13029" width="21.42578125" style="229" customWidth="1"/>
    <col min="13030" max="13030" width="12.42578125" style="229" customWidth="1"/>
    <col min="13031" max="13031" width="0" style="229" hidden="1" customWidth="1"/>
    <col min="13032" max="13032" width="13.85546875" style="229" customWidth="1"/>
    <col min="13033" max="13036" width="9.140625" style="229" customWidth="1"/>
    <col min="13037" max="13037" width="11.7109375" style="229" customWidth="1"/>
    <col min="13038" max="13038" width="10.5703125" style="229" customWidth="1"/>
    <col min="13039" max="13039" width="10.28515625" style="229" customWidth="1"/>
    <col min="13040" max="13040" width="10.85546875" style="229" customWidth="1"/>
    <col min="13041" max="13041" width="11.140625" style="229" customWidth="1"/>
    <col min="13042" max="13042" width="12.5703125" style="229" customWidth="1"/>
    <col min="13043" max="13043" width="18.28515625" style="229" customWidth="1"/>
    <col min="13044" max="13044" width="18.42578125" style="229" customWidth="1"/>
    <col min="13045" max="13045" width="7.140625" style="229" customWidth="1"/>
    <col min="13046" max="13046" width="10.42578125" style="229" customWidth="1"/>
    <col min="13047" max="13047" width="7.140625" style="229" customWidth="1"/>
    <col min="13048" max="13048" width="9.140625" style="229" customWidth="1"/>
    <col min="13049" max="13049" width="7.28515625" style="229" customWidth="1"/>
    <col min="13050" max="13050" width="9.140625" style="229" customWidth="1"/>
    <col min="13051" max="13051" width="6.85546875" style="229" customWidth="1"/>
    <col min="13052" max="13052" width="10.28515625" style="229" customWidth="1"/>
    <col min="13053" max="13054" width="9.140625" style="229" customWidth="1"/>
    <col min="13055" max="13055" width="7.140625" style="229" customWidth="1"/>
    <col min="13056" max="13056" width="10.42578125" style="229" customWidth="1"/>
    <col min="13057" max="13057" width="7.140625" style="229" customWidth="1"/>
    <col min="13058" max="13058" width="9.140625" style="229"/>
    <col min="13059" max="13059" width="7.28515625" style="229" customWidth="1"/>
    <col min="13060" max="13060" width="9.140625" style="229"/>
    <col min="13061" max="13061" width="6.85546875" style="229" customWidth="1"/>
    <col min="13062" max="13062" width="10.28515625" style="229" customWidth="1"/>
    <col min="13063" max="13283" width="9.140625" style="229"/>
    <col min="13284" max="13284" width="8.5703125" style="229" customWidth="1"/>
    <col min="13285" max="13285" width="21.42578125" style="229" customWidth="1"/>
    <col min="13286" max="13286" width="12.42578125" style="229" customWidth="1"/>
    <col min="13287" max="13287" width="0" style="229" hidden="1" customWidth="1"/>
    <col min="13288" max="13288" width="13.85546875" style="229" customWidth="1"/>
    <col min="13289" max="13292" width="9.140625" style="229" customWidth="1"/>
    <col min="13293" max="13293" width="11.7109375" style="229" customWidth="1"/>
    <col min="13294" max="13294" width="10.5703125" style="229" customWidth="1"/>
    <col min="13295" max="13295" width="10.28515625" style="229" customWidth="1"/>
    <col min="13296" max="13296" width="10.85546875" style="229" customWidth="1"/>
    <col min="13297" max="13297" width="11.140625" style="229" customWidth="1"/>
    <col min="13298" max="13298" width="12.5703125" style="229" customWidth="1"/>
    <col min="13299" max="13299" width="18.28515625" style="229" customWidth="1"/>
    <col min="13300" max="13300" width="18.42578125" style="229" customWidth="1"/>
    <col min="13301" max="13301" width="7.140625" style="229" customWidth="1"/>
    <col min="13302" max="13302" width="10.42578125" style="229" customWidth="1"/>
    <col min="13303" max="13303" width="7.140625" style="229" customWidth="1"/>
    <col min="13304" max="13304" width="9.140625" style="229" customWidth="1"/>
    <col min="13305" max="13305" width="7.28515625" style="229" customWidth="1"/>
    <col min="13306" max="13306" width="9.140625" style="229" customWidth="1"/>
    <col min="13307" max="13307" width="6.85546875" style="229" customWidth="1"/>
    <col min="13308" max="13308" width="10.28515625" style="229" customWidth="1"/>
    <col min="13309" max="13310" width="9.140625" style="229" customWidth="1"/>
    <col min="13311" max="13311" width="7.140625" style="229" customWidth="1"/>
    <col min="13312" max="13312" width="10.42578125" style="229" customWidth="1"/>
    <col min="13313" max="13313" width="7.140625" style="229" customWidth="1"/>
    <col min="13314" max="13314" width="9.140625" style="229"/>
    <col min="13315" max="13315" width="7.28515625" style="229" customWidth="1"/>
    <col min="13316" max="13316" width="9.140625" style="229"/>
    <col min="13317" max="13317" width="6.85546875" style="229" customWidth="1"/>
    <col min="13318" max="13318" width="10.28515625" style="229" customWidth="1"/>
    <col min="13319" max="13539" width="9.140625" style="229"/>
    <col min="13540" max="13540" width="8.5703125" style="229" customWidth="1"/>
    <col min="13541" max="13541" width="21.42578125" style="229" customWidth="1"/>
    <col min="13542" max="13542" width="12.42578125" style="229" customWidth="1"/>
    <col min="13543" max="13543" width="0" style="229" hidden="1" customWidth="1"/>
    <col min="13544" max="13544" width="13.85546875" style="229" customWidth="1"/>
    <col min="13545" max="13548" width="9.140625" style="229" customWidth="1"/>
    <col min="13549" max="13549" width="11.7109375" style="229" customWidth="1"/>
    <col min="13550" max="13550" width="10.5703125" style="229" customWidth="1"/>
    <col min="13551" max="13551" width="10.28515625" style="229" customWidth="1"/>
    <col min="13552" max="13552" width="10.85546875" style="229" customWidth="1"/>
    <col min="13553" max="13553" width="11.140625" style="229" customWidth="1"/>
    <col min="13554" max="13554" width="12.5703125" style="229" customWidth="1"/>
    <col min="13555" max="13555" width="18.28515625" style="229" customWidth="1"/>
    <col min="13556" max="13556" width="18.42578125" style="229" customWidth="1"/>
    <col min="13557" max="13557" width="7.140625" style="229" customWidth="1"/>
    <col min="13558" max="13558" width="10.42578125" style="229" customWidth="1"/>
    <col min="13559" max="13559" width="7.140625" style="229" customWidth="1"/>
    <col min="13560" max="13560" width="9.140625" style="229" customWidth="1"/>
    <col min="13561" max="13561" width="7.28515625" style="229" customWidth="1"/>
    <col min="13562" max="13562" width="9.140625" style="229" customWidth="1"/>
    <col min="13563" max="13563" width="6.85546875" style="229" customWidth="1"/>
    <col min="13564" max="13564" width="10.28515625" style="229" customWidth="1"/>
    <col min="13565" max="13566" width="9.140625" style="229" customWidth="1"/>
    <col min="13567" max="13567" width="7.140625" style="229" customWidth="1"/>
    <col min="13568" max="13568" width="10.42578125" style="229" customWidth="1"/>
    <col min="13569" max="13569" width="7.140625" style="229" customWidth="1"/>
    <col min="13570" max="13570" width="9.140625" style="229"/>
    <col min="13571" max="13571" width="7.28515625" style="229" customWidth="1"/>
    <col min="13572" max="13572" width="9.140625" style="229"/>
    <col min="13573" max="13573" width="6.85546875" style="229" customWidth="1"/>
    <col min="13574" max="13574" width="10.28515625" style="229" customWidth="1"/>
    <col min="13575" max="13795" width="9.140625" style="229"/>
    <col min="13796" max="13796" width="8.5703125" style="229" customWidth="1"/>
    <col min="13797" max="13797" width="21.42578125" style="229" customWidth="1"/>
    <col min="13798" max="13798" width="12.42578125" style="229" customWidth="1"/>
    <col min="13799" max="13799" width="0" style="229" hidden="1" customWidth="1"/>
    <col min="13800" max="13800" width="13.85546875" style="229" customWidth="1"/>
    <col min="13801" max="13804" width="9.140625" style="229" customWidth="1"/>
    <col min="13805" max="13805" width="11.7109375" style="229" customWidth="1"/>
    <col min="13806" max="13806" width="10.5703125" style="229" customWidth="1"/>
    <col min="13807" max="13807" width="10.28515625" style="229" customWidth="1"/>
    <col min="13808" max="13808" width="10.85546875" style="229" customWidth="1"/>
    <col min="13809" max="13809" width="11.140625" style="229" customWidth="1"/>
    <col min="13810" max="13810" width="12.5703125" style="229" customWidth="1"/>
    <col min="13811" max="13811" width="18.28515625" style="229" customWidth="1"/>
    <col min="13812" max="13812" width="18.42578125" style="229" customWidth="1"/>
    <col min="13813" max="13813" width="7.140625" style="229" customWidth="1"/>
    <col min="13814" max="13814" width="10.42578125" style="229" customWidth="1"/>
    <col min="13815" max="13815" width="7.140625" style="229" customWidth="1"/>
    <col min="13816" max="13816" width="9.140625" style="229" customWidth="1"/>
    <col min="13817" max="13817" width="7.28515625" style="229" customWidth="1"/>
    <col min="13818" max="13818" width="9.140625" style="229" customWidth="1"/>
    <col min="13819" max="13819" width="6.85546875" style="229" customWidth="1"/>
    <col min="13820" max="13820" width="10.28515625" style="229" customWidth="1"/>
    <col min="13821" max="13822" width="9.140625" style="229" customWidth="1"/>
    <col min="13823" max="13823" width="7.140625" style="229" customWidth="1"/>
    <col min="13824" max="13824" width="10.42578125" style="229" customWidth="1"/>
    <col min="13825" max="13825" width="7.140625" style="229" customWidth="1"/>
    <col min="13826" max="13826" width="9.140625" style="229"/>
    <col min="13827" max="13827" width="7.28515625" style="229" customWidth="1"/>
    <col min="13828" max="13828" width="9.140625" style="229"/>
    <col min="13829" max="13829" width="6.85546875" style="229" customWidth="1"/>
    <col min="13830" max="13830" width="10.28515625" style="229" customWidth="1"/>
    <col min="13831" max="14051" width="9.140625" style="229"/>
    <col min="14052" max="14052" width="8.5703125" style="229" customWidth="1"/>
    <col min="14053" max="14053" width="21.42578125" style="229" customWidth="1"/>
    <col min="14054" max="14054" width="12.42578125" style="229" customWidth="1"/>
    <col min="14055" max="14055" width="0" style="229" hidden="1" customWidth="1"/>
    <col min="14056" max="14056" width="13.85546875" style="229" customWidth="1"/>
    <col min="14057" max="14060" width="9.140625" style="229" customWidth="1"/>
    <col min="14061" max="14061" width="11.7109375" style="229" customWidth="1"/>
    <col min="14062" max="14062" width="10.5703125" style="229" customWidth="1"/>
    <col min="14063" max="14063" width="10.28515625" style="229" customWidth="1"/>
    <col min="14064" max="14064" width="10.85546875" style="229" customWidth="1"/>
    <col min="14065" max="14065" width="11.140625" style="229" customWidth="1"/>
    <col min="14066" max="14066" width="12.5703125" style="229" customWidth="1"/>
    <col min="14067" max="14067" width="18.28515625" style="229" customWidth="1"/>
    <col min="14068" max="14068" width="18.42578125" style="229" customWidth="1"/>
    <col min="14069" max="14069" width="7.140625" style="229" customWidth="1"/>
    <col min="14070" max="14070" width="10.42578125" style="229" customWidth="1"/>
    <col min="14071" max="14071" width="7.140625" style="229" customWidth="1"/>
    <col min="14072" max="14072" width="9.140625" style="229" customWidth="1"/>
    <col min="14073" max="14073" width="7.28515625" style="229" customWidth="1"/>
    <col min="14074" max="14074" width="9.140625" style="229" customWidth="1"/>
    <col min="14075" max="14075" width="6.85546875" style="229" customWidth="1"/>
    <col min="14076" max="14076" width="10.28515625" style="229" customWidth="1"/>
    <col min="14077" max="14078" width="9.140625" style="229" customWidth="1"/>
    <col min="14079" max="14079" width="7.140625" style="229" customWidth="1"/>
    <col min="14080" max="14080" width="10.42578125" style="229" customWidth="1"/>
    <col min="14081" max="14081" width="7.140625" style="229" customWidth="1"/>
    <col min="14082" max="14082" width="9.140625" style="229"/>
    <col min="14083" max="14083" width="7.28515625" style="229" customWidth="1"/>
    <col min="14084" max="14084" width="9.140625" style="229"/>
    <col min="14085" max="14085" width="6.85546875" style="229" customWidth="1"/>
    <col min="14086" max="14086" width="10.28515625" style="229" customWidth="1"/>
    <col min="14087" max="14307" width="9.140625" style="229"/>
    <col min="14308" max="14308" width="8.5703125" style="229" customWidth="1"/>
    <col min="14309" max="14309" width="21.42578125" style="229" customWidth="1"/>
    <col min="14310" max="14310" width="12.42578125" style="229" customWidth="1"/>
    <col min="14311" max="14311" width="0" style="229" hidden="1" customWidth="1"/>
    <col min="14312" max="14312" width="13.85546875" style="229" customWidth="1"/>
    <col min="14313" max="14316" width="9.140625" style="229" customWidth="1"/>
    <col min="14317" max="14317" width="11.7109375" style="229" customWidth="1"/>
    <col min="14318" max="14318" width="10.5703125" style="229" customWidth="1"/>
    <col min="14319" max="14319" width="10.28515625" style="229" customWidth="1"/>
    <col min="14320" max="14320" width="10.85546875" style="229" customWidth="1"/>
    <col min="14321" max="14321" width="11.140625" style="229" customWidth="1"/>
    <col min="14322" max="14322" width="12.5703125" style="229" customWidth="1"/>
    <col min="14323" max="14323" width="18.28515625" style="229" customWidth="1"/>
    <col min="14324" max="14324" width="18.42578125" style="229" customWidth="1"/>
    <col min="14325" max="14325" width="7.140625" style="229" customWidth="1"/>
    <col min="14326" max="14326" width="10.42578125" style="229" customWidth="1"/>
    <col min="14327" max="14327" width="7.140625" style="229" customWidth="1"/>
    <col min="14328" max="14328" width="9.140625" style="229" customWidth="1"/>
    <col min="14329" max="14329" width="7.28515625" style="229" customWidth="1"/>
    <col min="14330" max="14330" width="9.140625" style="229" customWidth="1"/>
    <col min="14331" max="14331" width="6.85546875" style="229" customWidth="1"/>
    <col min="14332" max="14332" width="10.28515625" style="229" customWidth="1"/>
    <col min="14333" max="14334" width="9.140625" style="229" customWidth="1"/>
    <col min="14335" max="14335" width="7.140625" style="229" customWidth="1"/>
    <col min="14336" max="14336" width="10.42578125" style="229" customWidth="1"/>
    <col min="14337" max="14337" width="7.140625" style="229" customWidth="1"/>
    <col min="14338" max="14338" width="9.140625" style="229"/>
    <col min="14339" max="14339" width="7.28515625" style="229" customWidth="1"/>
    <col min="14340" max="14340" width="9.140625" style="229"/>
    <col min="14341" max="14341" width="6.85546875" style="229" customWidth="1"/>
    <col min="14342" max="14342" width="10.28515625" style="229" customWidth="1"/>
    <col min="14343" max="14563" width="9.140625" style="229"/>
    <col min="14564" max="14564" width="8.5703125" style="229" customWidth="1"/>
    <col min="14565" max="14565" width="21.42578125" style="229" customWidth="1"/>
    <col min="14566" max="14566" width="12.42578125" style="229" customWidth="1"/>
    <col min="14567" max="14567" width="0" style="229" hidden="1" customWidth="1"/>
    <col min="14568" max="14568" width="13.85546875" style="229" customWidth="1"/>
    <col min="14569" max="14572" width="9.140625" style="229" customWidth="1"/>
    <col min="14573" max="14573" width="11.7109375" style="229" customWidth="1"/>
    <col min="14574" max="14574" width="10.5703125" style="229" customWidth="1"/>
    <col min="14575" max="14575" width="10.28515625" style="229" customWidth="1"/>
    <col min="14576" max="14576" width="10.85546875" style="229" customWidth="1"/>
    <col min="14577" max="14577" width="11.140625" style="229" customWidth="1"/>
    <col min="14578" max="14578" width="12.5703125" style="229" customWidth="1"/>
    <col min="14579" max="14579" width="18.28515625" style="229" customWidth="1"/>
    <col min="14580" max="14580" width="18.42578125" style="229" customWidth="1"/>
    <col min="14581" max="14581" width="7.140625" style="229" customWidth="1"/>
    <col min="14582" max="14582" width="10.42578125" style="229" customWidth="1"/>
    <col min="14583" max="14583" width="7.140625" style="229" customWidth="1"/>
    <col min="14584" max="14584" width="9.140625" style="229" customWidth="1"/>
    <col min="14585" max="14585" width="7.28515625" style="229" customWidth="1"/>
    <col min="14586" max="14586" width="9.140625" style="229" customWidth="1"/>
    <col min="14587" max="14587" width="6.85546875" style="229" customWidth="1"/>
    <col min="14588" max="14588" width="10.28515625" style="229" customWidth="1"/>
    <col min="14589" max="14590" width="9.140625" style="229" customWidth="1"/>
    <col min="14591" max="14591" width="7.140625" style="229" customWidth="1"/>
    <col min="14592" max="14592" width="10.42578125" style="229" customWidth="1"/>
    <col min="14593" max="14593" width="7.140625" style="229" customWidth="1"/>
    <col min="14594" max="14594" width="9.140625" style="229"/>
    <col min="14595" max="14595" width="7.28515625" style="229" customWidth="1"/>
    <col min="14596" max="14596" width="9.140625" style="229"/>
    <col min="14597" max="14597" width="6.85546875" style="229" customWidth="1"/>
    <col min="14598" max="14598" width="10.28515625" style="229" customWidth="1"/>
    <col min="14599" max="14819" width="9.140625" style="229"/>
    <col min="14820" max="14820" width="8.5703125" style="229" customWidth="1"/>
    <col min="14821" max="14821" width="21.42578125" style="229" customWidth="1"/>
    <col min="14822" max="14822" width="12.42578125" style="229" customWidth="1"/>
    <col min="14823" max="14823" width="0" style="229" hidden="1" customWidth="1"/>
    <col min="14824" max="14824" width="13.85546875" style="229" customWidth="1"/>
    <col min="14825" max="14828" width="9.140625" style="229" customWidth="1"/>
    <col min="14829" max="14829" width="11.7109375" style="229" customWidth="1"/>
    <col min="14830" max="14830" width="10.5703125" style="229" customWidth="1"/>
    <col min="14831" max="14831" width="10.28515625" style="229" customWidth="1"/>
    <col min="14832" max="14832" width="10.85546875" style="229" customWidth="1"/>
    <col min="14833" max="14833" width="11.140625" style="229" customWidth="1"/>
    <col min="14834" max="14834" width="12.5703125" style="229" customWidth="1"/>
    <col min="14835" max="14835" width="18.28515625" style="229" customWidth="1"/>
    <col min="14836" max="14836" width="18.42578125" style="229" customWidth="1"/>
    <col min="14837" max="14837" width="7.140625" style="229" customWidth="1"/>
    <col min="14838" max="14838" width="10.42578125" style="229" customWidth="1"/>
    <col min="14839" max="14839" width="7.140625" style="229" customWidth="1"/>
    <col min="14840" max="14840" width="9.140625" style="229" customWidth="1"/>
    <col min="14841" max="14841" width="7.28515625" style="229" customWidth="1"/>
    <col min="14842" max="14842" width="9.140625" style="229" customWidth="1"/>
    <col min="14843" max="14843" width="6.85546875" style="229" customWidth="1"/>
    <col min="14844" max="14844" width="10.28515625" style="229" customWidth="1"/>
    <col min="14845" max="14846" width="9.140625" style="229" customWidth="1"/>
    <col min="14847" max="14847" width="7.140625" style="229" customWidth="1"/>
    <col min="14848" max="14848" width="10.42578125" style="229" customWidth="1"/>
    <col min="14849" max="14849" width="7.140625" style="229" customWidth="1"/>
    <col min="14850" max="14850" width="9.140625" style="229"/>
    <col min="14851" max="14851" width="7.28515625" style="229" customWidth="1"/>
    <col min="14852" max="14852" width="9.140625" style="229"/>
    <col min="14853" max="14853" width="6.85546875" style="229" customWidth="1"/>
    <col min="14854" max="14854" width="10.28515625" style="229" customWidth="1"/>
    <col min="14855" max="15075" width="9.140625" style="229"/>
    <col min="15076" max="15076" width="8.5703125" style="229" customWidth="1"/>
    <col min="15077" max="15077" width="21.42578125" style="229" customWidth="1"/>
    <col min="15078" max="15078" width="12.42578125" style="229" customWidth="1"/>
    <col min="15079" max="15079" width="0" style="229" hidden="1" customWidth="1"/>
    <col min="15080" max="15080" width="13.85546875" style="229" customWidth="1"/>
    <col min="15081" max="15084" width="9.140625" style="229" customWidth="1"/>
    <col min="15085" max="15085" width="11.7109375" style="229" customWidth="1"/>
    <col min="15086" max="15086" width="10.5703125" style="229" customWidth="1"/>
    <col min="15087" max="15087" width="10.28515625" style="229" customWidth="1"/>
    <col min="15088" max="15088" width="10.85546875" style="229" customWidth="1"/>
    <col min="15089" max="15089" width="11.140625" style="229" customWidth="1"/>
    <col min="15090" max="15090" width="12.5703125" style="229" customWidth="1"/>
    <col min="15091" max="15091" width="18.28515625" style="229" customWidth="1"/>
    <col min="15092" max="15092" width="18.42578125" style="229" customWidth="1"/>
    <col min="15093" max="15093" width="7.140625" style="229" customWidth="1"/>
    <col min="15094" max="15094" width="10.42578125" style="229" customWidth="1"/>
    <col min="15095" max="15095" width="7.140625" style="229" customWidth="1"/>
    <col min="15096" max="15096" width="9.140625" style="229" customWidth="1"/>
    <col min="15097" max="15097" width="7.28515625" style="229" customWidth="1"/>
    <col min="15098" max="15098" width="9.140625" style="229" customWidth="1"/>
    <col min="15099" max="15099" width="6.85546875" style="229" customWidth="1"/>
    <col min="15100" max="15100" width="10.28515625" style="229" customWidth="1"/>
    <col min="15101" max="15102" width="9.140625" style="229" customWidth="1"/>
    <col min="15103" max="15103" width="7.140625" style="229" customWidth="1"/>
    <col min="15104" max="15104" width="10.42578125" style="229" customWidth="1"/>
    <col min="15105" max="15105" width="7.140625" style="229" customWidth="1"/>
    <col min="15106" max="15106" width="9.140625" style="229"/>
    <col min="15107" max="15107" width="7.28515625" style="229" customWidth="1"/>
    <col min="15108" max="15108" width="9.140625" style="229"/>
    <col min="15109" max="15109" width="6.85546875" style="229" customWidth="1"/>
    <col min="15110" max="15110" width="10.28515625" style="229" customWidth="1"/>
    <col min="15111" max="15331" width="9.140625" style="229"/>
    <col min="15332" max="15332" width="8.5703125" style="229" customWidth="1"/>
    <col min="15333" max="15333" width="21.42578125" style="229" customWidth="1"/>
    <col min="15334" max="15334" width="12.42578125" style="229" customWidth="1"/>
    <col min="15335" max="15335" width="0" style="229" hidden="1" customWidth="1"/>
    <col min="15336" max="15336" width="13.85546875" style="229" customWidth="1"/>
    <col min="15337" max="15340" width="9.140625" style="229" customWidth="1"/>
    <col min="15341" max="15341" width="11.7109375" style="229" customWidth="1"/>
    <col min="15342" max="15342" width="10.5703125" style="229" customWidth="1"/>
    <col min="15343" max="15343" width="10.28515625" style="229" customWidth="1"/>
    <col min="15344" max="15344" width="10.85546875" style="229" customWidth="1"/>
    <col min="15345" max="15345" width="11.140625" style="229" customWidth="1"/>
    <col min="15346" max="15346" width="12.5703125" style="229" customWidth="1"/>
    <col min="15347" max="15347" width="18.28515625" style="229" customWidth="1"/>
    <col min="15348" max="15348" width="18.42578125" style="229" customWidth="1"/>
    <col min="15349" max="15349" width="7.140625" style="229" customWidth="1"/>
    <col min="15350" max="15350" width="10.42578125" style="229" customWidth="1"/>
    <col min="15351" max="15351" width="7.140625" style="229" customWidth="1"/>
    <col min="15352" max="15352" width="9.140625" style="229" customWidth="1"/>
    <col min="15353" max="15353" width="7.28515625" style="229" customWidth="1"/>
    <col min="15354" max="15354" width="9.140625" style="229" customWidth="1"/>
    <col min="15355" max="15355" width="6.85546875" style="229" customWidth="1"/>
    <col min="15356" max="15356" width="10.28515625" style="229" customWidth="1"/>
    <col min="15357" max="15358" width="9.140625" style="229" customWidth="1"/>
    <col min="15359" max="15359" width="7.140625" style="229" customWidth="1"/>
    <col min="15360" max="15360" width="10.42578125" style="229" customWidth="1"/>
    <col min="15361" max="15361" width="7.140625" style="229" customWidth="1"/>
    <col min="15362" max="15362" width="9.140625" style="229"/>
    <col min="15363" max="15363" width="7.28515625" style="229" customWidth="1"/>
    <col min="15364" max="15364" width="9.140625" style="229"/>
    <col min="15365" max="15365" width="6.85546875" style="229" customWidth="1"/>
    <col min="15366" max="15366" width="10.28515625" style="229" customWidth="1"/>
    <col min="15367" max="15587" width="9.140625" style="229"/>
    <col min="15588" max="15588" width="8.5703125" style="229" customWidth="1"/>
    <col min="15589" max="15589" width="21.42578125" style="229" customWidth="1"/>
    <col min="15590" max="15590" width="12.42578125" style="229" customWidth="1"/>
    <col min="15591" max="15591" width="0" style="229" hidden="1" customWidth="1"/>
    <col min="15592" max="15592" width="13.85546875" style="229" customWidth="1"/>
    <col min="15593" max="15596" width="9.140625" style="229" customWidth="1"/>
    <col min="15597" max="15597" width="11.7109375" style="229" customWidth="1"/>
    <col min="15598" max="15598" width="10.5703125" style="229" customWidth="1"/>
    <col min="15599" max="15599" width="10.28515625" style="229" customWidth="1"/>
    <col min="15600" max="15600" width="10.85546875" style="229" customWidth="1"/>
    <col min="15601" max="15601" width="11.140625" style="229" customWidth="1"/>
    <col min="15602" max="15602" width="12.5703125" style="229" customWidth="1"/>
    <col min="15603" max="15603" width="18.28515625" style="229" customWidth="1"/>
    <col min="15604" max="15604" width="18.42578125" style="229" customWidth="1"/>
    <col min="15605" max="15605" width="7.140625" style="229" customWidth="1"/>
    <col min="15606" max="15606" width="10.42578125" style="229" customWidth="1"/>
    <col min="15607" max="15607" width="7.140625" style="229" customWidth="1"/>
    <col min="15608" max="15608" width="9.140625" style="229" customWidth="1"/>
    <col min="15609" max="15609" width="7.28515625" style="229" customWidth="1"/>
    <col min="15610" max="15610" width="9.140625" style="229" customWidth="1"/>
    <col min="15611" max="15611" width="6.85546875" style="229" customWidth="1"/>
    <col min="15612" max="15612" width="10.28515625" style="229" customWidth="1"/>
    <col min="15613" max="15614" width="9.140625" style="229" customWidth="1"/>
    <col min="15615" max="15615" width="7.140625" style="229" customWidth="1"/>
    <col min="15616" max="15616" width="10.42578125" style="229" customWidth="1"/>
    <col min="15617" max="15617" width="7.140625" style="229" customWidth="1"/>
    <col min="15618" max="15618" width="9.140625" style="229"/>
    <col min="15619" max="15619" width="7.28515625" style="229" customWidth="1"/>
    <col min="15620" max="15620" width="9.140625" style="229"/>
    <col min="15621" max="15621" width="6.85546875" style="229" customWidth="1"/>
    <col min="15622" max="15622" width="10.28515625" style="229" customWidth="1"/>
    <col min="15623" max="15843" width="9.140625" style="229"/>
    <col min="15844" max="15844" width="8.5703125" style="229" customWidth="1"/>
    <col min="15845" max="15845" width="21.42578125" style="229" customWidth="1"/>
    <col min="15846" max="15846" width="12.42578125" style="229" customWidth="1"/>
    <col min="15847" max="15847" width="0" style="229" hidden="1" customWidth="1"/>
    <col min="15848" max="15848" width="13.85546875" style="229" customWidth="1"/>
    <col min="15849" max="15852" width="9.140625" style="229" customWidth="1"/>
    <col min="15853" max="15853" width="11.7109375" style="229" customWidth="1"/>
    <col min="15854" max="15854" width="10.5703125" style="229" customWidth="1"/>
    <col min="15855" max="15855" width="10.28515625" style="229" customWidth="1"/>
    <col min="15856" max="15856" width="10.85546875" style="229" customWidth="1"/>
    <col min="15857" max="15857" width="11.140625" style="229" customWidth="1"/>
    <col min="15858" max="15858" width="12.5703125" style="229" customWidth="1"/>
    <col min="15859" max="15859" width="18.28515625" style="229" customWidth="1"/>
    <col min="15860" max="15860" width="18.42578125" style="229" customWidth="1"/>
    <col min="15861" max="15861" width="7.140625" style="229" customWidth="1"/>
    <col min="15862" max="15862" width="10.42578125" style="229" customWidth="1"/>
    <col min="15863" max="15863" width="7.140625" style="229" customWidth="1"/>
    <col min="15864" max="15864" width="9.140625" style="229" customWidth="1"/>
    <col min="15865" max="15865" width="7.28515625" style="229" customWidth="1"/>
    <col min="15866" max="15866" width="9.140625" style="229" customWidth="1"/>
    <col min="15867" max="15867" width="6.85546875" style="229" customWidth="1"/>
    <col min="15868" max="15868" width="10.28515625" style="229" customWidth="1"/>
    <col min="15869" max="15870" width="9.140625" style="229" customWidth="1"/>
    <col min="15871" max="15871" width="7.140625" style="229" customWidth="1"/>
    <col min="15872" max="15872" width="10.42578125" style="229" customWidth="1"/>
    <col min="15873" max="15873" width="7.140625" style="229" customWidth="1"/>
    <col min="15874" max="15874" width="9.140625" style="229"/>
    <col min="15875" max="15875" width="7.28515625" style="229" customWidth="1"/>
    <col min="15876" max="15876" width="9.140625" style="229"/>
    <col min="15877" max="15877" width="6.85546875" style="229" customWidth="1"/>
    <col min="15878" max="15878" width="10.28515625" style="229" customWidth="1"/>
    <col min="15879" max="16099" width="9.140625" style="229"/>
    <col min="16100" max="16100" width="8.5703125" style="229" customWidth="1"/>
    <col min="16101" max="16101" width="21.42578125" style="229" customWidth="1"/>
    <col min="16102" max="16102" width="12.42578125" style="229" customWidth="1"/>
    <col min="16103" max="16103" width="0" style="229" hidden="1" customWidth="1"/>
    <col min="16104" max="16104" width="13.85546875" style="229" customWidth="1"/>
    <col min="16105" max="16108" width="9.140625" style="229" customWidth="1"/>
    <col min="16109" max="16109" width="11.7109375" style="229" customWidth="1"/>
    <col min="16110" max="16110" width="10.5703125" style="229" customWidth="1"/>
    <col min="16111" max="16111" width="10.28515625" style="229" customWidth="1"/>
    <col min="16112" max="16112" width="10.85546875" style="229" customWidth="1"/>
    <col min="16113" max="16113" width="11.140625" style="229" customWidth="1"/>
    <col min="16114" max="16114" width="12.5703125" style="229" customWidth="1"/>
    <col min="16115" max="16115" width="18.28515625" style="229" customWidth="1"/>
    <col min="16116" max="16116" width="18.42578125" style="229" customWidth="1"/>
    <col min="16117" max="16117" width="7.140625" style="229" customWidth="1"/>
    <col min="16118" max="16118" width="10.42578125" style="229" customWidth="1"/>
    <col min="16119" max="16119" width="7.140625" style="229" customWidth="1"/>
    <col min="16120" max="16120" width="9.140625" style="229" customWidth="1"/>
    <col min="16121" max="16121" width="7.28515625" style="229" customWidth="1"/>
    <col min="16122" max="16122" width="9.140625" style="229" customWidth="1"/>
    <col min="16123" max="16123" width="6.85546875" style="229" customWidth="1"/>
    <col min="16124" max="16124" width="10.28515625" style="229" customWidth="1"/>
    <col min="16125" max="16126" width="9.140625" style="229" customWidth="1"/>
    <col min="16127" max="16127" width="7.140625" style="229" customWidth="1"/>
    <col min="16128" max="16128" width="10.42578125" style="229" customWidth="1"/>
    <col min="16129" max="16129" width="7.140625" style="229" customWidth="1"/>
    <col min="16130" max="16130" width="9.140625" style="229"/>
    <col min="16131" max="16131" width="7.28515625" style="229" customWidth="1"/>
    <col min="16132" max="16132" width="9.140625" style="229"/>
    <col min="16133" max="16133" width="6.85546875" style="229" customWidth="1"/>
    <col min="16134" max="16134" width="10.28515625" style="229" customWidth="1"/>
    <col min="16135" max="16384" width="9.140625" style="229"/>
  </cols>
  <sheetData>
    <row r="1" spans="1:12" s="4" customFormat="1" ht="52.5" customHeight="1" x14ac:dyDescent="0.25">
      <c r="A1" s="354" t="s">
        <v>0</v>
      </c>
      <c r="B1" s="354"/>
      <c r="C1" s="354"/>
      <c r="D1" s="354"/>
      <c r="E1" s="354"/>
      <c r="F1" s="2" t="s">
        <v>1</v>
      </c>
      <c r="G1" s="2"/>
      <c r="H1" s="3"/>
    </row>
    <row r="2" spans="1:12" s="4" customFormat="1" ht="6" customHeight="1" x14ac:dyDescent="0.25">
      <c r="A2" s="354"/>
      <c r="B2" s="354"/>
      <c r="C2" s="354"/>
      <c r="D2" s="354"/>
      <c r="E2" s="354"/>
      <c r="F2" s="5"/>
      <c r="G2" s="5"/>
      <c r="H2" s="3"/>
    </row>
    <row r="3" spans="1:12" s="4" customFormat="1" ht="40.5" customHeight="1" x14ac:dyDescent="0.25">
      <c r="A3" s="355" t="s">
        <v>2</v>
      </c>
      <c r="B3" s="355"/>
      <c r="C3" s="355"/>
      <c r="D3" s="355"/>
      <c r="E3" s="355"/>
      <c r="F3" s="355"/>
      <c r="G3" s="355"/>
      <c r="H3" s="355"/>
    </row>
    <row r="4" spans="1:12" s="4" customFormat="1" ht="8.25" customHeight="1" x14ac:dyDescent="0.25">
      <c r="A4" s="1"/>
      <c r="B4" s="6"/>
      <c r="C4" s="7"/>
      <c r="D4" s="7"/>
      <c r="E4" s="1"/>
      <c r="F4" s="1"/>
      <c r="G4" s="1"/>
      <c r="H4" s="3"/>
    </row>
    <row r="5" spans="1:12" s="4" customFormat="1" ht="56.25" customHeight="1" x14ac:dyDescent="0.25">
      <c r="A5" s="234" t="s">
        <v>3</v>
      </c>
      <c r="B5" s="359" t="s">
        <v>4</v>
      </c>
      <c r="C5" s="360"/>
      <c r="D5" s="235" t="s">
        <v>703</v>
      </c>
      <c r="E5" s="236" t="s">
        <v>704</v>
      </c>
      <c r="F5" s="242" t="s">
        <v>14</v>
      </c>
      <c r="G5" s="239" t="s">
        <v>674</v>
      </c>
      <c r="H5" s="239" t="s">
        <v>675</v>
      </c>
      <c r="I5" s="239" t="s">
        <v>15</v>
      </c>
      <c r="J5" s="239" t="s">
        <v>676</v>
      </c>
      <c r="K5" s="239" t="s">
        <v>16</v>
      </c>
      <c r="L5" s="239" t="s">
        <v>8</v>
      </c>
    </row>
    <row r="6" spans="1:12" s="10" customFormat="1" ht="18" customHeight="1" x14ac:dyDescent="0.25">
      <c r="A6" s="260" t="s">
        <v>17</v>
      </c>
      <c r="B6" s="261" t="s">
        <v>18</v>
      </c>
      <c r="C6" s="262"/>
      <c r="D6" s="263"/>
      <c r="E6" s="264" t="s">
        <v>19</v>
      </c>
      <c r="F6" s="265" t="s">
        <v>25</v>
      </c>
      <c r="G6" s="264" t="s">
        <v>19</v>
      </c>
      <c r="H6" s="265" t="s">
        <v>25</v>
      </c>
      <c r="I6" s="264" t="s">
        <v>19</v>
      </c>
      <c r="J6" s="265" t="s">
        <v>25</v>
      </c>
      <c r="K6" s="264" t="s">
        <v>19</v>
      </c>
      <c r="L6" s="266" t="s">
        <v>25</v>
      </c>
    </row>
    <row r="7" spans="1:12" s="10" customFormat="1" ht="21.75" customHeight="1" x14ac:dyDescent="0.25">
      <c r="A7" s="21" t="s">
        <v>27</v>
      </c>
      <c r="B7" s="22" t="s">
        <v>28</v>
      </c>
      <c r="C7" s="23"/>
      <c r="D7" s="23"/>
      <c r="E7" s="24"/>
      <c r="F7" s="25"/>
      <c r="G7" s="249"/>
      <c r="H7" s="250"/>
      <c r="I7" s="259"/>
      <c r="J7" s="259"/>
      <c r="K7" s="259"/>
      <c r="L7" s="259"/>
    </row>
    <row r="8" spans="1:12" s="5" customFormat="1" ht="25.5" customHeight="1" x14ac:dyDescent="0.25">
      <c r="A8" s="27" t="s">
        <v>29</v>
      </c>
      <c r="B8" s="28" t="s">
        <v>30</v>
      </c>
      <c r="C8" s="29"/>
      <c r="D8" s="29"/>
      <c r="E8" s="27"/>
      <c r="F8" s="31"/>
      <c r="G8" s="245"/>
      <c r="H8" s="246"/>
      <c r="I8" s="44"/>
      <c r="J8" s="44"/>
      <c r="K8" s="44"/>
      <c r="L8" s="44"/>
    </row>
    <row r="9" spans="1:12" s="10" customFormat="1" ht="19.7" customHeight="1" x14ac:dyDescent="0.25">
      <c r="A9" s="33">
        <v>1</v>
      </c>
      <c r="B9" s="34" t="s">
        <v>31</v>
      </c>
      <c r="C9" s="35" t="s">
        <v>32</v>
      </c>
      <c r="D9" s="35" t="str">
        <f>TRIM(B9&amp;" "&amp;C9)</f>
        <v>Phạm Hữu Lộc</v>
      </c>
      <c r="E9" s="36" t="s">
        <v>33</v>
      </c>
      <c r="F9" s="41" t="str">
        <f>IFERROR((VLOOKUP($E9,'Mẫu 4A'!$D$10:$L$400,9,0)),0)</f>
        <v>Không đánh giá</v>
      </c>
      <c r="G9" s="140" t="s">
        <v>677</v>
      </c>
      <c r="H9" s="267" t="str">
        <f>IF($F9="Xuất sắc","X","")</f>
        <v/>
      </c>
      <c r="I9" s="43" t="str">
        <f>IF($F9="Tốt","X","")</f>
        <v/>
      </c>
      <c r="J9" s="43" t="str">
        <f>IF($F9="Hoàn thành","X","")</f>
        <v/>
      </c>
      <c r="K9" s="43" t="str">
        <f>IF($F9="Không hoàn thành","X","")</f>
        <v/>
      </c>
      <c r="L9" s="259"/>
    </row>
    <row r="10" spans="1:12" s="10" customFormat="1" ht="21.75" customHeight="1" x14ac:dyDescent="0.25">
      <c r="A10" s="33">
        <v>2</v>
      </c>
      <c r="B10" s="34" t="s">
        <v>35</v>
      </c>
      <c r="C10" s="35" t="s">
        <v>36</v>
      </c>
      <c r="D10" s="35" t="str">
        <f t="shared" ref="D10:D12" si="0">TRIM(B10&amp;" "&amp;C10)</f>
        <v>Đinh Hồng Minh</v>
      </c>
      <c r="E10" s="36" t="s">
        <v>37</v>
      </c>
      <c r="F10" s="41" t="str">
        <f>IFERROR((VLOOKUP($E10,'Mẫu 4A'!$D$10:$L$400,9,0)),0)</f>
        <v>Xuất sắc</v>
      </c>
      <c r="G10" s="140" t="s">
        <v>678</v>
      </c>
      <c r="H10" s="267" t="str">
        <f t="shared" ref="H10:H73" si="1">IF($F10="Xuất sắc","X","")</f>
        <v>X</v>
      </c>
      <c r="I10" s="43" t="str">
        <f t="shared" ref="I10:I73" si="2">IF($F10="Tốt","X","")</f>
        <v/>
      </c>
      <c r="J10" s="43" t="str">
        <f t="shared" ref="J10:J73" si="3">IF($F10="Hoàn thành","X","")</f>
        <v/>
      </c>
      <c r="K10" s="43" t="str">
        <f t="shared" ref="K10:K73" si="4">IF($F10="Không hoàn thành","X","")</f>
        <v/>
      </c>
      <c r="L10" s="259"/>
    </row>
    <row r="11" spans="1:12" s="10" customFormat="1" ht="21.75" customHeight="1" x14ac:dyDescent="0.25">
      <c r="A11" s="33">
        <v>3</v>
      </c>
      <c r="B11" s="34" t="s">
        <v>38</v>
      </c>
      <c r="C11" s="35" t="s">
        <v>39</v>
      </c>
      <c r="D11" s="35" t="str">
        <f t="shared" si="0"/>
        <v>Đinh Văn Đệ</v>
      </c>
      <c r="E11" s="36" t="s">
        <v>40</v>
      </c>
      <c r="F11" s="41" t="str">
        <f>IFERROR((VLOOKUP($E11,'Mẫu 4A'!$D$10:$L$400,9,0)),0)</f>
        <v>Xuất sắc</v>
      </c>
      <c r="G11" s="140" t="s">
        <v>678</v>
      </c>
      <c r="H11" s="267" t="str">
        <f t="shared" si="1"/>
        <v>X</v>
      </c>
      <c r="I11" s="43" t="str">
        <f t="shared" si="2"/>
        <v/>
      </c>
      <c r="J11" s="43" t="str">
        <f t="shared" si="3"/>
        <v/>
      </c>
      <c r="K11" s="43" t="str">
        <f t="shared" si="4"/>
        <v/>
      </c>
      <c r="L11" s="259"/>
    </row>
    <row r="12" spans="1:12" s="10" customFormat="1" ht="21.75" customHeight="1" x14ac:dyDescent="0.25">
      <c r="A12" s="33">
        <v>4</v>
      </c>
      <c r="B12" s="34" t="s">
        <v>41</v>
      </c>
      <c r="C12" s="35" t="s">
        <v>42</v>
      </c>
      <c r="D12" s="35" t="str">
        <f t="shared" si="0"/>
        <v>Châu Văn Bảo</v>
      </c>
      <c r="E12" s="36" t="s">
        <v>40</v>
      </c>
      <c r="F12" s="41" t="str">
        <f>IFERROR((VLOOKUP($E12,'Mẫu 4A'!$D$10:$L$400,9,0)),0)</f>
        <v>Xuất sắc</v>
      </c>
      <c r="G12" s="140" t="s">
        <v>678</v>
      </c>
      <c r="H12" s="267" t="str">
        <f t="shared" si="1"/>
        <v>X</v>
      </c>
      <c r="I12" s="43" t="str">
        <f t="shared" si="2"/>
        <v/>
      </c>
      <c r="J12" s="43" t="str">
        <f t="shared" si="3"/>
        <v/>
      </c>
      <c r="K12" s="43" t="str">
        <f t="shared" si="4"/>
        <v/>
      </c>
      <c r="L12" s="259"/>
    </row>
    <row r="13" spans="1:12" s="10" customFormat="1" ht="21.75" customHeight="1" x14ac:dyDescent="0.25">
      <c r="A13" s="21" t="s">
        <v>27</v>
      </c>
      <c r="B13" s="22" t="s">
        <v>43</v>
      </c>
      <c r="C13" s="23"/>
      <c r="D13" s="23"/>
      <c r="E13" s="24"/>
      <c r="F13" s="25"/>
      <c r="G13" s="249"/>
      <c r="H13" s="267" t="str">
        <f t="shared" si="1"/>
        <v/>
      </c>
      <c r="I13" s="43" t="str">
        <f t="shared" si="2"/>
        <v/>
      </c>
      <c r="J13" s="43" t="str">
        <f t="shared" si="3"/>
        <v/>
      </c>
      <c r="K13" s="43" t="str">
        <f t="shared" si="4"/>
        <v/>
      </c>
      <c r="L13" s="259"/>
    </row>
    <row r="14" spans="1:12" s="5" customFormat="1" ht="25.5" customHeight="1" x14ac:dyDescent="0.25">
      <c r="A14" s="27" t="s">
        <v>29</v>
      </c>
      <c r="B14" s="28" t="s">
        <v>30</v>
      </c>
      <c r="C14" s="29"/>
      <c r="D14" s="29"/>
      <c r="E14" s="27"/>
      <c r="F14" s="49"/>
      <c r="G14" s="247"/>
      <c r="H14" s="267" t="str">
        <f t="shared" si="1"/>
        <v/>
      </c>
      <c r="I14" s="43" t="str">
        <f t="shared" si="2"/>
        <v/>
      </c>
      <c r="J14" s="43" t="str">
        <f t="shared" si="3"/>
        <v/>
      </c>
      <c r="K14" s="43" t="str">
        <f t="shared" si="4"/>
        <v/>
      </c>
      <c r="L14" s="259"/>
    </row>
    <row r="15" spans="1:12" s="55" customFormat="1" ht="31.5" customHeight="1" x14ac:dyDescent="0.25">
      <c r="A15" s="51">
        <v>1</v>
      </c>
      <c r="B15" s="34" t="s">
        <v>44</v>
      </c>
      <c r="C15" s="35" t="s">
        <v>45</v>
      </c>
      <c r="D15" s="35" t="str">
        <f>TRIM(B15&amp;" "&amp;C15)</f>
        <v>Lâm Viết Dũng</v>
      </c>
      <c r="E15" s="52" t="s">
        <v>46</v>
      </c>
      <c r="F15" s="41" t="str">
        <f>IFERROR((VLOOKUP($E15,'Mẫu 4A'!$D$10:$L$400,9,0)),0)</f>
        <v>Xuất sắc</v>
      </c>
      <c r="G15" s="268" t="s">
        <v>679</v>
      </c>
      <c r="H15" s="267" t="str">
        <f t="shared" si="1"/>
        <v>X</v>
      </c>
      <c r="I15" s="43" t="str">
        <f t="shared" si="2"/>
        <v/>
      </c>
      <c r="J15" s="43" t="str">
        <f t="shared" si="3"/>
        <v/>
      </c>
      <c r="K15" s="43" t="str">
        <f t="shared" si="4"/>
        <v/>
      </c>
      <c r="L15" s="259"/>
    </row>
    <row r="16" spans="1:12" s="55" customFormat="1" ht="25.5" customHeight="1" x14ac:dyDescent="0.25">
      <c r="A16" s="51">
        <v>2</v>
      </c>
      <c r="B16" s="34" t="s">
        <v>47</v>
      </c>
      <c r="C16" s="35" t="s">
        <v>48</v>
      </c>
      <c r="D16" s="35" t="str">
        <f t="shared" ref="D16:D43" si="5">TRIM(B16&amp;" "&amp;C16)</f>
        <v>Nguyễn Thị Hoa</v>
      </c>
      <c r="E16" s="52" t="s">
        <v>49</v>
      </c>
      <c r="F16" s="41" t="str">
        <f>IFERROR((VLOOKUP($E16,'Mẫu 4A'!$D$10:$L$400,9,0)),0)</f>
        <v>Xuất sắc</v>
      </c>
      <c r="G16" s="258" t="s">
        <v>680</v>
      </c>
      <c r="H16" s="267" t="str">
        <f t="shared" si="1"/>
        <v>X</v>
      </c>
      <c r="I16" s="43" t="str">
        <f t="shared" si="2"/>
        <v/>
      </c>
      <c r="J16" s="43" t="str">
        <f t="shared" si="3"/>
        <v/>
      </c>
      <c r="K16" s="43" t="str">
        <f t="shared" si="4"/>
        <v/>
      </c>
      <c r="L16" s="259"/>
    </row>
    <row r="17" spans="1:12" s="55" customFormat="1" ht="25.5" customHeight="1" x14ac:dyDescent="0.25">
      <c r="A17" s="51">
        <v>3</v>
      </c>
      <c r="B17" s="34" t="s">
        <v>50</v>
      </c>
      <c r="C17" s="35" t="s">
        <v>51</v>
      </c>
      <c r="D17" s="35" t="str">
        <f t="shared" si="5"/>
        <v>Nguyễn Thành Nam</v>
      </c>
      <c r="E17" s="52" t="s">
        <v>52</v>
      </c>
      <c r="F17" s="41" t="str">
        <f>IFERROR((VLOOKUP($E17,'Mẫu 4A'!$D$10:$L$400,9,0)),0)</f>
        <v>Tốt</v>
      </c>
      <c r="G17" s="258" t="s">
        <v>680</v>
      </c>
      <c r="H17" s="267" t="str">
        <f t="shared" si="1"/>
        <v/>
      </c>
      <c r="I17" s="43" t="str">
        <f t="shared" si="2"/>
        <v>X</v>
      </c>
      <c r="J17" s="43" t="str">
        <f t="shared" si="3"/>
        <v/>
      </c>
      <c r="K17" s="43" t="str">
        <f t="shared" si="4"/>
        <v/>
      </c>
      <c r="L17" s="259"/>
    </row>
    <row r="18" spans="1:12" s="55" customFormat="1" ht="25.5" customHeight="1" x14ac:dyDescent="0.25">
      <c r="A18" s="51">
        <v>4</v>
      </c>
      <c r="B18" s="34" t="s">
        <v>53</v>
      </c>
      <c r="C18" s="35" t="s">
        <v>54</v>
      </c>
      <c r="D18" s="35" t="str">
        <f t="shared" si="5"/>
        <v>Phan Thị Ngọc Phượng</v>
      </c>
      <c r="E18" s="52" t="s">
        <v>55</v>
      </c>
      <c r="F18" s="41" t="str">
        <f>IFERROR((VLOOKUP($E18,'Mẫu 4A'!$D$10:$L$400,9,0)),0)</f>
        <v>Xuất sắc</v>
      </c>
      <c r="G18" s="258" t="s">
        <v>680</v>
      </c>
      <c r="H18" s="267" t="str">
        <f t="shared" si="1"/>
        <v>X</v>
      </c>
      <c r="I18" s="43" t="str">
        <f t="shared" si="2"/>
        <v/>
      </c>
      <c r="J18" s="43" t="str">
        <f t="shared" si="3"/>
        <v/>
      </c>
      <c r="K18" s="43" t="str">
        <f t="shared" si="4"/>
        <v/>
      </c>
      <c r="L18" s="259"/>
    </row>
    <row r="19" spans="1:12" s="55" customFormat="1" ht="25.5" customHeight="1" x14ac:dyDescent="0.25">
      <c r="A19" s="51">
        <v>5</v>
      </c>
      <c r="B19" s="34" t="s">
        <v>56</v>
      </c>
      <c r="C19" s="35" t="s">
        <v>57</v>
      </c>
      <c r="D19" s="35" t="str">
        <f t="shared" si="5"/>
        <v>Vũ Như Quỳnh</v>
      </c>
      <c r="E19" s="52" t="s">
        <v>58</v>
      </c>
      <c r="F19" s="41" t="str">
        <f>IFERROR((VLOOKUP($E19,'Mẫu 4A'!$D$10:$L$400,9,0)),0)</f>
        <v>Xuất sắc</v>
      </c>
      <c r="G19" s="258" t="s">
        <v>680</v>
      </c>
      <c r="H19" s="267" t="str">
        <f t="shared" si="1"/>
        <v>X</v>
      </c>
      <c r="I19" s="43" t="str">
        <f t="shared" si="2"/>
        <v/>
      </c>
      <c r="J19" s="43" t="str">
        <f t="shared" si="3"/>
        <v/>
      </c>
      <c r="K19" s="43" t="str">
        <f t="shared" si="4"/>
        <v/>
      </c>
      <c r="L19" s="259"/>
    </row>
    <row r="20" spans="1:12" s="55" customFormat="1" ht="25.5" customHeight="1" x14ac:dyDescent="0.25">
      <c r="A20" s="51">
        <v>6</v>
      </c>
      <c r="B20" s="56" t="s">
        <v>59</v>
      </c>
      <c r="C20" s="57" t="s">
        <v>54</v>
      </c>
      <c r="D20" s="35" t="str">
        <f t="shared" si="5"/>
        <v>Trần Thị Ánh Phượng</v>
      </c>
      <c r="E20" s="52" t="s">
        <v>60</v>
      </c>
      <c r="F20" s="41" t="str">
        <f>IFERROR((VLOOKUP($E20,'Mẫu 4A'!$D$10:$L$400,9,0)),0)</f>
        <v>Xuất sắc</v>
      </c>
      <c r="G20" s="258" t="s">
        <v>680</v>
      </c>
      <c r="H20" s="267" t="str">
        <f t="shared" si="1"/>
        <v>X</v>
      </c>
      <c r="I20" s="43" t="str">
        <f t="shared" si="2"/>
        <v/>
      </c>
      <c r="J20" s="43" t="str">
        <f t="shared" si="3"/>
        <v/>
      </c>
      <c r="K20" s="43" t="str">
        <f t="shared" si="4"/>
        <v/>
      </c>
      <c r="L20" s="259"/>
    </row>
    <row r="21" spans="1:12" s="55" customFormat="1" ht="60" customHeight="1" x14ac:dyDescent="0.25">
      <c r="A21" s="51">
        <v>7</v>
      </c>
      <c r="B21" s="58" t="s">
        <v>61</v>
      </c>
      <c r="C21" s="57" t="s">
        <v>62</v>
      </c>
      <c r="D21" s="35" t="str">
        <f t="shared" si="5"/>
        <v>Nguyễn Thị Bích Liễu</v>
      </c>
      <c r="E21" s="59" t="s">
        <v>63</v>
      </c>
      <c r="F21" s="41" t="str">
        <f>IFERROR((VLOOKUP($E21,'Mẫu 4A'!$D$10:$L$400,9,0)),0)</f>
        <v>Xuất sắc</v>
      </c>
      <c r="G21" s="258" t="s">
        <v>680</v>
      </c>
      <c r="H21" s="267" t="str">
        <f t="shared" si="1"/>
        <v>X</v>
      </c>
      <c r="I21" s="43" t="str">
        <f t="shared" si="2"/>
        <v/>
      </c>
      <c r="J21" s="43" t="str">
        <f t="shared" si="3"/>
        <v/>
      </c>
      <c r="K21" s="43" t="str">
        <f t="shared" si="4"/>
        <v/>
      </c>
      <c r="L21" s="259" t="s">
        <v>64</v>
      </c>
    </row>
    <row r="22" spans="1:12" s="55" customFormat="1" ht="25.5" customHeight="1" x14ac:dyDescent="0.25">
      <c r="A22" s="51">
        <v>8</v>
      </c>
      <c r="B22" s="56" t="s">
        <v>65</v>
      </c>
      <c r="C22" s="57" t="s">
        <v>66</v>
      </c>
      <c r="D22" s="35" t="str">
        <f t="shared" si="5"/>
        <v>Trần Thị Phương Oanh</v>
      </c>
      <c r="E22" s="52" t="s">
        <v>67</v>
      </c>
      <c r="F22" s="41" t="str">
        <f>IFERROR((VLOOKUP($E22,'Mẫu 4A'!$D$10:$L$400,9,0)),0)</f>
        <v>Xuất sắc</v>
      </c>
      <c r="G22" s="258" t="s">
        <v>680</v>
      </c>
      <c r="H22" s="267" t="str">
        <f t="shared" si="1"/>
        <v>X</v>
      </c>
      <c r="I22" s="43" t="str">
        <f t="shared" si="2"/>
        <v/>
      </c>
      <c r="J22" s="43" t="str">
        <f t="shared" si="3"/>
        <v/>
      </c>
      <c r="K22" s="43" t="str">
        <f t="shared" si="4"/>
        <v/>
      </c>
      <c r="L22" s="259"/>
    </row>
    <row r="23" spans="1:12" s="55" customFormat="1" ht="25.5" customHeight="1" x14ac:dyDescent="0.25">
      <c r="A23" s="51">
        <v>9</v>
      </c>
      <c r="B23" s="56" t="s">
        <v>68</v>
      </c>
      <c r="C23" s="57" t="s">
        <v>69</v>
      </c>
      <c r="D23" s="35" t="str">
        <f t="shared" si="5"/>
        <v>Lưu Hoàng Hải Yến</v>
      </c>
      <c r="E23" s="52" t="s">
        <v>70</v>
      </c>
      <c r="F23" s="41" t="str">
        <f>IFERROR((VLOOKUP($E23,'Mẫu 4A'!$D$10:$L$400,9,0)),0)</f>
        <v>Xuất sắc</v>
      </c>
      <c r="G23" s="258" t="s">
        <v>680</v>
      </c>
      <c r="H23" s="267" t="str">
        <f t="shared" si="1"/>
        <v>X</v>
      </c>
      <c r="I23" s="43" t="str">
        <f t="shared" si="2"/>
        <v/>
      </c>
      <c r="J23" s="43" t="str">
        <f t="shared" si="3"/>
        <v/>
      </c>
      <c r="K23" s="43" t="str">
        <f t="shared" si="4"/>
        <v/>
      </c>
      <c r="L23" s="259"/>
    </row>
    <row r="24" spans="1:12" s="55" customFormat="1" ht="25.5" customHeight="1" x14ac:dyDescent="0.25">
      <c r="A24" s="51">
        <v>10</v>
      </c>
      <c r="B24" s="56" t="s">
        <v>71</v>
      </c>
      <c r="C24" s="57" t="s">
        <v>72</v>
      </c>
      <c r="D24" s="35" t="str">
        <f t="shared" si="5"/>
        <v>Huỳnh Thị Minh Ly</v>
      </c>
      <c r="E24" s="52" t="s">
        <v>73</v>
      </c>
      <c r="F24" s="41" t="str">
        <f>IFERROR((VLOOKUP($E24,'Mẫu 4A'!$D$10:$L$400,9,0)),0)</f>
        <v>Xuất sắc</v>
      </c>
      <c r="G24" s="258" t="s">
        <v>680</v>
      </c>
      <c r="H24" s="267" t="str">
        <f t="shared" si="1"/>
        <v>X</v>
      </c>
      <c r="I24" s="43" t="str">
        <f t="shared" si="2"/>
        <v/>
      </c>
      <c r="J24" s="43" t="str">
        <f t="shared" si="3"/>
        <v/>
      </c>
      <c r="K24" s="43" t="str">
        <f t="shared" si="4"/>
        <v/>
      </c>
      <c r="L24" s="259"/>
    </row>
    <row r="25" spans="1:12" s="55" customFormat="1" ht="25.5" customHeight="1" x14ac:dyDescent="0.25">
      <c r="A25" s="51">
        <v>11</v>
      </c>
      <c r="B25" s="56" t="s">
        <v>74</v>
      </c>
      <c r="C25" s="57" t="s">
        <v>75</v>
      </c>
      <c r="D25" s="35" t="str">
        <f t="shared" si="5"/>
        <v>Nguyễn Văn Chì</v>
      </c>
      <c r="E25" s="52" t="s">
        <v>76</v>
      </c>
      <c r="F25" s="41" t="str">
        <f>IFERROR((VLOOKUP($E25,'Mẫu 4A'!$D$10:$L$400,9,0)),0)</f>
        <v>Xuất sắc</v>
      </c>
      <c r="G25" s="258" t="s">
        <v>680</v>
      </c>
      <c r="H25" s="267" t="str">
        <f t="shared" si="1"/>
        <v>X</v>
      </c>
      <c r="I25" s="43" t="str">
        <f t="shared" si="2"/>
        <v/>
      </c>
      <c r="J25" s="43" t="str">
        <f t="shared" si="3"/>
        <v/>
      </c>
      <c r="K25" s="43" t="str">
        <f t="shared" si="4"/>
        <v/>
      </c>
      <c r="L25" s="259"/>
    </row>
    <row r="26" spans="1:12" s="55" customFormat="1" ht="26.25" customHeight="1" x14ac:dyDescent="0.25">
      <c r="A26" s="51">
        <v>12</v>
      </c>
      <c r="B26" s="56" t="s">
        <v>77</v>
      </c>
      <c r="C26" s="57" t="s">
        <v>78</v>
      </c>
      <c r="D26" s="35" t="str">
        <f t="shared" si="5"/>
        <v>Thân Thị Nhung</v>
      </c>
      <c r="E26" s="52" t="s">
        <v>79</v>
      </c>
      <c r="F26" s="41" t="str">
        <f>IFERROR((VLOOKUP($E26,'Mẫu 4A'!$D$10:$L$400,9,0)),0)</f>
        <v>Xuất sắc</v>
      </c>
      <c r="G26" s="258" t="s">
        <v>680</v>
      </c>
      <c r="H26" s="267" t="str">
        <f t="shared" si="1"/>
        <v>X</v>
      </c>
      <c r="I26" s="43" t="str">
        <f t="shared" si="2"/>
        <v/>
      </c>
      <c r="J26" s="43" t="str">
        <f t="shared" si="3"/>
        <v/>
      </c>
      <c r="K26" s="43" t="str">
        <f t="shared" si="4"/>
        <v/>
      </c>
      <c r="L26" s="259"/>
    </row>
    <row r="27" spans="1:12" s="55" customFormat="1" ht="47.25" customHeight="1" x14ac:dyDescent="0.25">
      <c r="A27" s="51">
        <v>13</v>
      </c>
      <c r="B27" s="61" t="s">
        <v>47</v>
      </c>
      <c r="C27" s="62" t="s">
        <v>80</v>
      </c>
      <c r="D27" s="35" t="str">
        <f t="shared" si="5"/>
        <v>Nguyễn Thị Vân</v>
      </c>
      <c r="E27" s="63" t="s">
        <v>81</v>
      </c>
      <c r="F27" s="41" t="str">
        <f>IFERROR((VLOOKUP($E27,'Mẫu 4A'!$D$10:$L$400,9,0)),0)</f>
        <v>Không đánh giá</v>
      </c>
      <c r="G27" s="258" t="s">
        <v>680</v>
      </c>
      <c r="H27" s="267" t="str">
        <f t="shared" si="1"/>
        <v/>
      </c>
      <c r="I27" s="43" t="str">
        <f t="shared" si="2"/>
        <v/>
      </c>
      <c r="J27" s="43" t="str">
        <f t="shared" si="3"/>
        <v/>
      </c>
      <c r="K27" s="43" t="str">
        <f t="shared" si="4"/>
        <v/>
      </c>
      <c r="L27" s="259" t="s">
        <v>82</v>
      </c>
    </row>
    <row r="28" spans="1:12" s="5" customFormat="1" ht="25.5" customHeight="1" x14ac:dyDescent="0.25">
      <c r="A28" s="27" t="s">
        <v>83</v>
      </c>
      <c r="B28" s="28" t="s">
        <v>84</v>
      </c>
      <c r="C28" s="29"/>
      <c r="D28" s="29"/>
      <c r="E28" s="27"/>
      <c r="F28" s="49"/>
      <c r="G28" s="247"/>
      <c r="H28" s="267" t="str">
        <f t="shared" si="1"/>
        <v/>
      </c>
      <c r="I28" s="43" t="str">
        <f t="shared" si="2"/>
        <v/>
      </c>
      <c r="J28" s="43" t="str">
        <f t="shared" si="3"/>
        <v/>
      </c>
      <c r="K28" s="43" t="str">
        <f t="shared" si="4"/>
        <v/>
      </c>
      <c r="L28" s="259"/>
    </row>
    <row r="29" spans="1:12" s="55" customFormat="1" ht="25.5" customHeight="1" x14ac:dyDescent="0.25">
      <c r="A29" s="51">
        <v>14</v>
      </c>
      <c r="B29" s="56" t="s">
        <v>85</v>
      </c>
      <c r="C29" s="57" t="s">
        <v>86</v>
      </c>
      <c r="D29" s="35" t="str">
        <f t="shared" si="5"/>
        <v>Lê Hùng Thanh</v>
      </c>
      <c r="E29" s="52">
        <v>11100000803</v>
      </c>
      <c r="F29" s="41" t="str">
        <f>IFERROR((VLOOKUP($E29,'Mẫu 4A'!$D$10:$L$400,9,0)),0)</f>
        <v>Xuất sắc</v>
      </c>
      <c r="G29" s="268" t="s">
        <v>679</v>
      </c>
      <c r="H29" s="267" t="str">
        <f t="shared" si="1"/>
        <v>X</v>
      </c>
      <c r="I29" s="43" t="str">
        <f t="shared" si="2"/>
        <v/>
      </c>
      <c r="J29" s="43" t="str">
        <f t="shared" si="3"/>
        <v/>
      </c>
      <c r="K29" s="43" t="str">
        <f t="shared" si="4"/>
        <v/>
      </c>
      <c r="L29" s="259"/>
    </row>
    <row r="30" spans="1:12" s="55" customFormat="1" ht="25.5" customHeight="1" x14ac:dyDescent="0.25">
      <c r="A30" s="51">
        <v>15</v>
      </c>
      <c r="B30" s="56" t="s">
        <v>87</v>
      </c>
      <c r="C30" s="57" t="s">
        <v>88</v>
      </c>
      <c r="D30" s="35" t="str">
        <f t="shared" si="5"/>
        <v>Huỳnh Thị Xuân Mai</v>
      </c>
      <c r="E30" s="52" t="s">
        <v>89</v>
      </c>
      <c r="F30" s="41" t="str">
        <f>IFERROR((VLOOKUP($E30,'Mẫu 4A'!$D$10:$L$400,9,0)),0)</f>
        <v>Xuất sắc</v>
      </c>
      <c r="G30" s="258" t="s">
        <v>680</v>
      </c>
      <c r="H30" s="267" t="str">
        <f t="shared" si="1"/>
        <v>X</v>
      </c>
      <c r="I30" s="43" t="str">
        <f t="shared" si="2"/>
        <v/>
      </c>
      <c r="J30" s="43" t="str">
        <f t="shared" si="3"/>
        <v/>
      </c>
      <c r="K30" s="43" t="str">
        <f t="shared" si="4"/>
        <v/>
      </c>
      <c r="L30" s="259"/>
    </row>
    <row r="31" spans="1:12" s="55" customFormat="1" ht="25.5" customHeight="1" x14ac:dyDescent="0.25">
      <c r="A31" s="51">
        <v>16</v>
      </c>
      <c r="B31" s="56" t="s">
        <v>90</v>
      </c>
      <c r="C31" s="57" t="s">
        <v>91</v>
      </c>
      <c r="D31" s="35" t="str">
        <f t="shared" si="5"/>
        <v>Trần Văn Cu Anh</v>
      </c>
      <c r="E31" s="52" t="s">
        <v>92</v>
      </c>
      <c r="F31" s="41" t="str">
        <f>IFERROR((VLOOKUP($E31,'Mẫu 4A'!$D$10:$L$400,9,0)),0)</f>
        <v>Xuất sắc</v>
      </c>
      <c r="G31" s="258" t="s">
        <v>680</v>
      </c>
      <c r="H31" s="267" t="str">
        <f t="shared" si="1"/>
        <v>X</v>
      </c>
      <c r="I31" s="43" t="str">
        <f t="shared" si="2"/>
        <v/>
      </c>
      <c r="J31" s="43" t="str">
        <f t="shared" si="3"/>
        <v/>
      </c>
      <c r="K31" s="43" t="str">
        <f t="shared" si="4"/>
        <v/>
      </c>
      <c r="L31" s="259"/>
    </row>
    <row r="32" spans="1:12" s="5" customFormat="1" ht="25.5" customHeight="1" x14ac:dyDescent="0.25">
      <c r="A32" s="27" t="s">
        <v>93</v>
      </c>
      <c r="B32" s="28" t="s">
        <v>94</v>
      </c>
      <c r="C32" s="29"/>
      <c r="D32" s="29"/>
      <c r="E32" s="27"/>
      <c r="F32" s="49"/>
      <c r="G32" s="251"/>
      <c r="H32" s="267" t="str">
        <f t="shared" si="1"/>
        <v/>
      </c>
      <c r="I32" s="43" t="str">
        <f t="shared" si="2"/>
        <v/>
      </c>
      <c r="J32" s="43" t="str">
        <f t="shared" si="3"/>
        <v/>
      </c>
      <c r="K32" s="43" t="str">
        <f t="shared" si="4"/>
        <v/>
      </c>
      <c r="L32" s="259"/>
    </row>
    <row r="33" spans="1:12" s="55" customFormat="1" ht="25.5" customHeight="1" x14ac:dyDescent="0.25">
      <c r="A33" s="51">
        <v>17</v>
      </c>
      <c r="B33" s="56" t="s">
        <v>95</v>
      </c>
      <c r="C33" s="57" t="s">
        <v>96</v>
      </c>
      <c r="D33" s="35" t="str">
        <f t="shared" si="5"/>
        <v>Huỳnh Thanh Nhàn</v>
      </c>
      <c r="E33" s="52" t="s">
        <v>97</v>
      </c>
      <c r="F33" s="41" t="str">
        <f>IFERROR((VLOOKUP($E33,'Mẫu 4A'!$D$10:$L$400,9,0)),0)</f>
        <v>Xuất sắc</v>
      </c>
      <c r="G33" s="268" t="s">
        <v>679</v>
      </c>
      <c r="H33" s="267" t="str">
        <f t="shared" si="1"/>
        <v>X</v>
      </c>
      <c r="I33" s="43" t="str">
        <f t="shared" si="2"/>
        <v/>
      </c>
      <c r="J33" s="43" t="str">
        <f t="shared" si="3"/>
        <v/>
      </c>
      <c r="K33" s="43" t="str">
        <f t="shared" si="4"/>
        <v/>
      </c>
      <c r="L33" s="259"/>
    </row>
    <row r="34" spans="1:12" s="55" customFormat="1" ht="25.5" customHeight="1" x14ac:dyDescent="0.25">
      <c r="A34" s="51">
        <v>18</v>
      </c>
      <c r="B34" s="56" t="s">
        <v>98</v>
      </c>
      <c r="C34" s="57" t="s">
        <v>99</v>
      </c>
      <c r="D34" s="35" t="str">
        <f t="shared" si="5"/>
        <v>Phạm Hữu Thành Phú</v>
      </c>
      <c r="E34" s="52" t="s">
        <v>100</v>
      </c>
      <c r="F34" s="41" t="str">
        <f>IFERROR((VLOOKUP($E34,'Mẫu 4A'!$D$10:$L$400,9,0)),0)</f>
        <v>Xuất sắc</v>
      </c>
      <c r="G34" s="258" t="s">
        <v>680</v>
      </c>
      <c r="H34" s="267" t="str">
        <f t="shared" si="1"/>
        <v>X</v>
      </c>
      <c r="I34" s="43" t="str">
        <f t="shared" si="2"/>
        <v/>
      </c>
      <c r="J34" s="43" t="str">
        <f t="shared" si="3"/>
        <v/>
      </c>
      <c r="K34" s="43" t="str">
        <f t="shared" si="4"/>
        <v/>
      </c>
      <c r="L34" s="259"/>
    </row>
    <row r="35" spans="1:12" s="55" customFormat="1" ht="25.5" customHeight="1" x14ac:dyDescent="0.25">
      <c r="A35" s="51">
        <v>19</v>
      </c>
      <c r="B35" s="56" t="s">
        <v>101</v>
      </c>
      <c r="C35" s="57" t="s">
        <v>102</v>
      </c>
      <c r="D35" s="35" t="str">
        <f t="shared" si="5"/>
        <v>Lê Hồng Phúc</v>
      </c>
      <c r="E35" s="52" t="s">
        <v>103</v>
      </c>
      <c r="F35" s="41" t="str">
        <f>IFERROR((VLOOKUP($E35,'Mẫu 4A'!$D$10:$L$400,9,0)),0)</f>
        <v>Xuất sắc</v>
      </c>
      <c r="G35" s="258" t="s">
        <v>680</v>
      </c>
      <c r="H35" s="267" t="str">
        <f t="shared" si="1"/>
        <v>X</v>
      </c>
      <c r="I35" s="43" t="str">
        <f t="shared" si="2"/>
        <v/>
      </c>
      <c r="J35" s="43" t="str">
        <f t="shared" si="3"/>
        <v/>
      </c>
      <c r="K35" s="43" t="str">
        <f t="shared" si="4"/>
        <v/>
      </c>
      <c r="L35" s="259"/>
    </row>
    <row r="36" spans="1:12" s="55" customFormat="1" ht="36" customHeight="1" x14ac:dyDescent="0.25">
      <c r="A36" s="51">
        <v>20</v>
      </c>
      <c r="B36" s="56" t="s">
        <v>104</v>
      </c>
      <c r="C36" s="57" t="s">
        <v>105</v>
      </c>
      <c r="D36" s="35" t="str">
        <f t="shared" si="5"/>
        <v>Nguyễn Hữu Xuân Vũ</v>
      </c>
      <c r="E36" s="52" t="s">
        <v>106</v>
      </c>
      <c r="F36" s="41" t="str">
        <f>IFERROR((VLOOKUP($E36,'Mẫu 4A'!$D$10:$L$400,9,0)),0)</f>
        <v>Tốt</v>
      </c>
      <c r="G36" s="258" t="s">
        <v>680</v>
      </c>
      <c r="H36" s="267" t="str">
        <f t="shared" si="1"/>
        <v/>
      </c>
      <c r="I36" s="43" t="str">
        <f t="shared" si="2"/>
        <v>X</v>
      </c>
      <c r="J36" s="43" t="str">
        <f t="shared" si="3"/>
        <v/>
      </c>
      <c r="K36" s="43" t="str">
        <f t="shared" si="4"/>
        <v/>
      </c>
      <c r="L36" s="259"/>
    </row>
    <row r="37" spans="1:12" s="5" customFormat="1" ht="25.5" customHeight="1" x14ac:dyDescent="0.25">
      <c r="A37" s="27" t="s">
        <v>107</v>
      </c>
      <c r="B37" s="28" t="s">
        <v>108</v>
      </c>
      <c r="C37" s="29"/>
      <c r="D37" s="29"/>
      <c r="E37" s="27"/>
      <c r="F37" s="49"/>
      <c r="G37" s="251"/>
      <c r="H37" s="267" t="str">
        <f t="shared" si="1"/>
        <v/>
      </c>
      <c r="I37" s="43" t="str">
        <f t="shared" si="2"/>
        <v/>
      </c>
      <c r="J37" s="43" t="str">
        <f t="shared" si="3"/>
        <v/>
      </c>
      <c r="K37" s="43" t="str">
        <f t="shared" si="4"/>
        <v/>
      </c>
      <c r="L37" s="259"/>
    </row>
    <row r="38" spans="1:12" s="55" customFormat="1" ht="25.5" customHeight="1" x14ac:dyDescent="0.25">
      <c r="A38" s="51">
        <v>21</v>
      </c>
      <c r="B38" s="56" t="s">
        <v>31</v>
      </c>
      <c r="C38" s="71" t="s">
        <v>109</v>
      </c>
      <c r="D38" s="35" t="str">
        <f t="shared" si="5"/>
        <v>Phạm Hữu Tấn</v>
      </c>
      <c r="E38" s="52" t="s">
        <v>110</v>
      </c>
      <c r="F38" s="41" t="str">
        <f>IFERROR((VLOOKUP($E38,'Mẫu 4A'!$D$10:$L$400,9,0)),0)</f>
        <v>Tốt</v>
      </c>
      <c r="G38" s="268" t="s">
        <v>679</v>
      </c>
      <c r="H38" s="267" t="str">
        <f t="shared" si="1"/>
        <v/>
      </c>
      <c r="I38" s="43" t="str">
        <f t="shared" si="2"/>
        <v>X</v>
      </c>
      <c r="J38" s="43" t="str">
        <f t="shared" si="3"/>
        <v/>
      </c>
      <c r="K38" s="43" t="str">
        <f t="shared" si="4"/>
        <v/>
      </c>
      <c r="L38" s="259"/>
    </row>
    <row r="39" spans="1:12" s="55" customFormat="1" ht="25.5" customHeight="1" x14ac:dyDescent="0.25">
      <c r="A39" s="51">
        <v>22</v>
      </c>
      <c r="B39" s="56" t="s">
        <v>111</v>
      </c>
      <c r="C39" s="71" t="s">
        <v>112</v>
      </c>
      <c r="D39" s="35" t="str">
        <f t="shared" si="5"/>
        <v>Nguyễn Tiến Hưng</v>
      </c>
      <c r="E39" s="52" t="s">
        <v>113</v>
      </c>
      <c r="F39" s="41" t="str">
        <f>IFERROR((VLOOKUP($E39,'Mẫu 4A'!$D$10:$L$400,9,0)),0)</f>
        <v>Tốt</v>
      </c>
      <c r="G39" s="258" t="s">
        <v>680</v>
      </c>
      <c r="H39" s="267" t="str">
        <f t="shared" si="1"/>
        <v/>
      </c>
      <c r="I39" s="43" t="str">
        <f t="shared" si="2"/>
        <v>X</v>
      </c>
      <c r="J39" s="43" t="str">
        <f t="shared" si="3"/>
        <v/>
      </c>
      <c r="K39" s="43" t="str">
        <f t="shared" si="4"/>
        <v/>
      </c>
      <c r="L39" s="259"/>
    </row>
    <row r="40" spans="1:12" s="55" customFormat="1" ht="36" customHeight="1" x14ac:dyDescent="0.25">
      <c r="A40" s="51">
        <v>23</v>
      </c>
      <c r="B40" s="56" t="s">
        <v>114</v>
      </c>
      <c r="C40" s="71" t="s">
        <v>115</v>
      </c>
      <c r="D40" s="35" t="str">
        <f t="shared" si="5"/>
        <v>Đồng Anh Tuấn</v>
      </c>
      <c r="E40" s="52" t="s">
        <v>116</v>
      </c>
      <c r="F40" s="41" t="str">
        <f>IFERROR((VLOOKUP($E40,'Mẫu 4A'!$D$10:$L$400,9,0)),0)</f>
        <v>Tốt</v>
      </c>
      <c r="G40" s="258" t="s">
        <v>680</v>
      </c>
      <c r="H40" s="267" t="str">
        <f t="shared" si="1"/>
        <v/>
      </c>
      <c r="I40" s="43" t="str">
        <f t="shared" si="2"/>
        <v>X</v>
      </c>
      <c r="J40" s="43" t="str">
        <f t="shared" si="3"/>
        <v/>
      </c>
      <c r="K40" s="43" t="str">
        <f t="shared" si="4"/>
        <v/>
      </c>
      <c r="L40" s="259" t="s">
        <v>117</v>
      </c>
    </row>
    <row r="41" spans="1:12" s="55" customFormat="1" ht="25.5" customHeight="1" x14ac:dyDescent="0.25">
      <c r="A41" s="51">
        <v>24</v>
      </c>
      <c r="B41" s="56" t="s">
        <v>118</v>
      </c>
      <c r="C41" s="71" t="s">
        <v>119</v>
      </c>
      <c r="D41" s="35" t="str">
        <f t="shared" si="5"/>
        <v>Trần Thanh Phương</v>
      </c>
      <c r="E41" s="52" t="s">
        <v>120</v>
      </c>
      <c r="F41" s="41" t="str">
        <f>IFERROR((VLOOKUP($E41,'Mẫu 4A'!$D$10:$L$400,9,0)),0)</f>
        <v>Tốt</v>
      </c>
      <c r="G41" s="258" t="s">
        <v>680</v>
      </c>
      <c r="H41" s="267" t="str">
        <f t="shared" si="1"/>
        <v/>
      </c>
      <c r="I41" s="43" t="str">
        <f t="shared" si="2"/>
        <v>X</v>
      </c>
      <c r="J41" s="43" t="str">
        <f t="shared" si="3"/>
        <v/>
      </c>
      <c r="K41" s="43" t="str">
        <f t="shared" si="4"/>
        <v/>
      </c>
      <c r="L41" s="259"/>
    </row>
    <row r="42" spans="1:12" s="55" customFormat="1" ht="25.5" customHeight="1" x14ac:dyDescent="0.25">
      <c r="A42" s="51">
        <v>25</v>
      </c>
      <c r="B42" s="56" t="s">
        <v>121</v>
      </c>
      <c r="C42" s="71" t="s">
        <v>122</v>
      </c>
      <c r="D42" s="35" t="str">
        <f t="shared" si="5"/>
        <v>Nguyễn Thanh Hiền</v>
      </c>
      <c r="E42" s="52" t="s">
        <v>123</v>
      </c>
      <c r="F42" s="41" t="str">
        <f>IFERROR((VLOOKUP($E42,'Mẫu 4A'!$D$10:$L$400,9,0)),0)</f>
        <v>Tốt</v>
      </c>
      <c r="G42" s="258" t="s">
        <v>680</v>
      </c>
      <c r="H42" s="267" t="str">
        <f t="shared" si="1"/>
        <v/>
      </c>
      <c r="I42" s="43" t="str">
        <f t="shared" si="2"/>
        <v>X</v>
      </c>
      <c r="J42" s="43" t="str">
        <f t="shared" si="3"/>
        <v/>
      </c>
      <c r="K42" s="43" t="str">
        <f t="shared" si="4"/>
        <v/>
      </c>
      <c r="L42" s="259"/>
    </row>
    <row r="43" spans="1:12" s="55" customFormat="1" ht="25.5" customHeight="1" x14ac:dyDescent="0.25">
      <c r="A43" s="51">
        <v>26</v>
      </c>
      <c r="B43" s="56" t="s">
        <v>101</v>
      </c>
      <c r="C43" s="71" t="s">
        <v>124</v>
      </c>
      <c r="D43" s="35" t="str">
        <f t="shared" si="5"/>
        <v>Lê Hồng Sơn</v>
      </c>
      <c r="E43" s="52" t="s">
        <v>125</v>
      </c>
      <c r="F43" s="41" t="str">
        <f>IFERROR((VLOOKUP($E43,'Mẫu 4A'!$D$10:$L$400,9,0)),0)</f>
        <v>Tốt</v>
      </c>
      <c r="G43" s="258" t="s">
        <v>680</v>
      </c>
      <c r="H43" s="267" t="str">
        <f t="shared" si="1"/>
        <v/>
      </c>
      <c r="I43" s="43" t="str">
        <f t="shared" si="2"/>
        <v>X</v>
      </c>
      <c r="J43" s="43" t="str">
        <f t="shared" si="3"/>
        <v/>
      </c>
      <c r="K43" s="43" t="str">
        <f t="shared" si="4"/>
        <v/>
      </c>
      <c r="L43" s="259"/>
    </row>
    <row r="44" spans="1:12" s="10" customFormat="1" ht="21.75" customHeight="1" x14ac:dyDescent="0.25">
      <c r="A44" s="21" t="s">
        <v>126</v>
      </c>
      <c r="B44" s="22" t="s">
        <v>127</v>
      </c>
      <c r="C44" s="23"/>
      <c r="D44" s="23"/>
      <c r="E44" s="24"/>
      <c r="F44" s="25"/>
      <c r="G44" s="249"/>
      <c r="H44" s="267" t="str">
        <f t="shared" si="1"/>
        <v/>
      </c>
      <c r="I44" s="43" t="str">
        <f t="shared" si="2"/>
        <v/>
      </c>
      <c r="J44" s="43" t="str">
        <f t="shared" si="3"/>
        <v/>
      </c>
      <c r="K44" s="43" t="str">
        <f t="shared" si="4"/>
        <v/>
      </c>
      <c r="L44" s="259"/>
    </row>
    <row r="45" spans="1:12" s="5" customFormat="1" ht="25.5" customHeight="1" x14ac:dyDescent="0.25">
      <c r="A45" s="27" t="s">
        <v>29</v>
      </c>
      <c r="B45" s="28" t="s">
        <v>30</v>
      </c>
      <c r="C45" s="74"/>
      <c r="D45" s="74"/>
      <c r="E45" s="27"/>
      <c r="F45" s="49"/>
      <c r="G45" s="247"/>
      <c r="H45" s="267" t="str">
        <f t="shared" si="1"/>
        <v/>
      </c>
      <c r="I45" s="43" t="str">
        <f t="shared" si="2"/>
        <v/>
      </c>
      <c r="J45" s="43" t="str">
        <f t="shared" si="3"/>
        <v/>
      </c>
      <c r="K45" s="43" t="str">
        <f t="shared" si="4"/>
        <v/>
      </c>
      <c r="L45" s="259"/>
    </row>
    <row r="46" spans="1:12" s="5" customFormat="1" ht="24.75" customHeight="1" x14ac:dyDescent="0.25">
      <c r="A46" s="75">
        <v>1</v>
      </c>
      <c r="B46" s="56" t="s">
        <v>128</v>
      </c>
      <c r="C46" s="76" t="s">
        <v>129</v>
      </c>
      <c r="D46" s="35" t="str">
        <f t="shared" ref="D46:D50" si="6">TRIM(B46&amp;" "&amp;C46)</f>
        <v>Lê Xuân Thiện</v>
      </c>
      <c r="E46" s="77" t="s">
        <v>130</v>
      </c>
      <c r="F46" s="41" t="str">
        <f>IFERROR((VLOOKUP($E46,'Mẫu 4A'!$D$10:$L$400,9,0)),0)</f>
        <v>Xuất sắc</v>
      </c>
      <c r="G46" s="258" t="s">
        <v>681</v>
      </c>
      <c r="H46" s="267" t="str">
        <f t="shared" si="1"/>
        <v>X</v>
      </c>
      <c r="I46" s="43" t="str">
        <f t="shared" si="2"/>
        <v/>
      </c>
      <c r="J46" s="43" t="str">
        <f t="shared" si="3"/>
        <v/>
      </c>
      <c r="K46" s="43" t="str">
        <f t="shared" si="4"/>
        <v/>
      </c>
      <c r="L46" s="259"/>
    </row>
    <row r="47" spans="1:12" s="5" customFormat="1" ht="24.75" customHeight="1" x14ac:dyDescent="0.25">
      <c r="A47" s="75">
        <v>2</v>
      </c>
      <c r="B47" s="56" t="s">
        <v>131</v>
      </c>
      <c r="C47" s="76" t="s">
        <v>132</v>
      </c>
      <c r="D47" s="35" t="str">
        <f t="shared" si="6"/>
        <v>Hồ Minh Lợi</v>
      </c>
      <c r="E47" s="77" t="s">
        <v>133</v>
      </c>
      <c r="F47" s="41" t="str">
        <f>IFERROR((VLOOKUP($E47,'Mẫu 4A'!$D$10:$L$400,9,0)),0)</f>
        <v>Xuất sắc</v>
      </c>
      <c r="G47" s="45" t="s">
        <v>680</v>
      </c>
      <c r="H47" s="267" t="str">
        <f t="shared" si="1"/>
        <v>X</v>
      </c>
      <c r="I47" s="43" t="str">
        <f t="shared" si="2"/>
        <v/>
      </c>
      <c r="J47" s="43" t="str">
        <f t="shared" si="3"/>
        <v/>
      </c>
      <c r="K47" s="43" t="str">
        <f t="shared" si="4"/>
        <v/>
      </c>
      <c r="L47" s="259"/>
    </row>
    <row r="48" spans="1:12" s="5" customFormat="1" ht="24.75" customHeight="1" x14ac:dyDescent="0.25">
      <c r="A48" s="75">
        <v>3</v>
      </c>
      <c r="B48" s="56" t="s">
        <v>134</v>
      </c>
      <c r="C48" s="76" t="s">
        <v>135</v>
      </c>
      <c r="D48" s="35" t="str">
        <f t="shared" si="6"/>
        <v>Nguyễn Ngọc Hiệp</v>
      </c>
      <c r="E48" s="77" t="s">
        <v>136</v>
      </c>
      <c r="F48" s="41" t="str">
        <f>IFERROR((VLOOKUP($E48,'Mẫu 4A'!$D$10:$L$400,9,0)),0)</f>
        <v>Tốt</v>
      </c>
      <c r="G48" s="45" t="s">
        <v>680</v>
      </c>
      <c r="H48" s="267" t="str">
        <f t="shared" si="1"/>
        <v/>
      </c>
      <c r="I48" s="43" t="str">
        <f t="shared" si="2"/>
        <v>X</v>
      </c>
      <c r="J48" s="43" t="str">
        <f t="shared" si="3"/>
        <v/>
      </c>
      <c r="K48" s="43" t="str">
        <f t="shared" si="4"/>
        <v/>
      </c>
      <c r="L48" s="259"/>
    </row>
    <row r="49" spans="1:12" s="5" customFormat="1" ht="24.75" customHeight="1" x14ac:dyDescent="0.25">
      <c r="A49" s="75">
        <v>4</v>
      </c>
      <c r="B49" s="56" t="s">
        <v>137</v>
      </c>
      <c r="C49" s="76" t="s">
        <v>91</v>
      </c>
      <c r="D49" s="35" t="str">
        <f t="shared" si="6"/>
        <v>Nguyễn Thị Kim Anh</v>
      </c>
      <c r="E49" s="77" t="s">
        <v>138</v>
      </c>
      <c r="F49" s="41" t="str">
        <f>IFERROR((VLOOKUP($E49,'Mẫu 4A'!$D$10:$L$400,9,0)),0)</f>
        <v>Xuất sắc</v>
      </c>
      <c r="G49" s="45" t="s">
        <v>680</v>
      </c>
      <c r="H49" s="267" t="str">
        <f t="shared" si="1"/>
        <v>X</v>
      </c>
      <c r="I49" s="43" t="str">
        <f t="shared" si="2"/>
        <v/>
      </c>
      <c r="J49" s="43" t="str">
        <f t="shared" si="3"/>
        <v/>
      </c>
      <c r="K49" s="43" t="str">
        <f t="shared" si="4"/>
        <v/>
      </c>
      <c r="L49" s="259"/>
    </row>
    <row r="50" spans="1:12" s="5" customFormat="1" ht="36.75" customHeight="1" x14ac:dyDescent="0.25">
      <c r="A50" s="75">
        <v>5</v>
      </c>
      <c r="B50" s="56" t="s">
        <v>139</v>
      </c>
      <c r="C50" s="76" t="s">
        <v>140</v>
      </c>
      <c r="D50" s="35" t="str">
        <f t="shared" si="6"/>
        <v>Phạm Thị Lê Chi</v>
      </c>
      <c r="E50" s="77" t="s">
        <v>141</v>
      </c>
      <c r="F50" s="41" t="str">
        <f>IFERROR((VLOOKUP($E50,'Mẫu 4A'!$D$10:$L$400,9,0)),0)</f>
        <v>Hoàn thành</v>
      </c>
      <c r="G50" s="45" t="s">
        <v>680</v>
      </c>
      <c r="H50" s="267" t="str">
        <f t="shared" si="1"/>
        <v/>
      </c>
      <c r="I50" s="43" t="str">
        <f t="shared" si="2"/>
        <v/>
      </c>
      <c r="J50" s="43" t="str">
        <f t="shared" si="3"/>
        <v>X</v>
      </c>
      <c r="K50" s="43" t="str">
        <f t="shared" si="4"/>
        <v/>
      </c>
      <c r="L50" s="259" t="s">
        <v>143</v>
      </c>
    </row>
    <row r="51" spans="1:12" s="83" customFormat="1" ht="35.25" customHeight="1" x14ac:dyDescent="0.25">
      <c r="A51" s="75">
        <v>6</v>
      </c>
      <c r="B51" s="58" t="s">
        <v>144</v>
      </c>
      <c r="C51" s="80" t="s">
        <v>145</v>
      </c>
      <c r="D51" s="35" t="str">
        <f t="shared" ref="D51:D55" si="7">TRIM(B51&amp;" "&amp;C51)</f>
        <v>Bùi Thị Dương</v>
      </c>
      <c r="E51" s="81" t="s">
        <v>146</v>
      </c>
      <c r="F51" s="41" t="str">
        <f>IFERROR((VLOOKUP($E51,'Mẫu 4A'!$D$10:$L$400,9,0)),0)</f>
        <v>Tốt</v>
      </c>
      <c r="G51" s="45" t="s">
        <v>680</v>
      </c>
      <c r="H51" s="267" t="str">
        <f t="shared" si="1"/>
        <v/>
      </c>
      <c r="I51" s="43" t="str">
        <f t="shared" si="2"/>
        <v>X</v>
      </c>
      <c r="J51" s="43" t="str">
        <f t="shared" si="3"/>
        <v/>
      </c>
      <c r="K51" s="43" t="str">
        <f t="shared" si="4"/>
        <v/>
      </c>
      <c r="L51" s="259"/>
    </row>
    <row r="52" spans="1:12" s="83" customFormat="1" ht="37.700000000000003" customHeight="1" x14ac:dyDescent="0.25">
      <c r="A52" s="75">
        <v>7</v>
      </c>
      <c r="B52" s="56" t="s">
        <v>147</v>
      </c>
      <c r="C52" s="84" t="s">
        <v>86</v>
      </c>
      <c r="D52" s="35" t="str">
        <f t="shared" si="7"/>
        <v>Hà Nhật Thanh</v>
      </c>
      <c r="E52" s="81" t="s">
        <v>148</v>
      </c>
      <c r="F52" s="41" t="str">
        <f>IFERROR((VLOOKUP($E52,'Mẫu 4A'!$D$10:$L$400,9,0)),0)</f>
        <v>Xuất sắc</v>
      </c>
      <c r="G52" s="45" t="s">
        <v>680</v>
      </c>
      <c r="H52" s="267" t="str">
        <f t="shared" si="1"/>
        <v>X</v>
      </c>
      <c r="I52" s="43" t="str">
        <f t="shared" si="2"/>
        <v/>
      </c>
      <c r="J52" s="43" t="str">
        <f t="shared" si="3"/>
        <v/>
      </c>
      <c r="K52" s="43" t="str">
        <f t="shared" si="4"/>
        <v/>
      </c>
      <c r="L52" s="259"/>
    </row>
    <row r="53" spans="1:12" s="83" customFormat="1" ht="24.75" customHeight="1" x14ac:dyDescent="0.25">
      <c r="A53" s="75">
        <v>8</v>
      </c>
      <c r="B53" s="56" t="s">
        <v>149</v>
      </c>
      <c r="C53" s="84" t="s">
        <v>150</v>
      </c>
      <c r="D53" s="35" t="str">
        <f t="shared" si="7"/>
        <v>Trần Thị Thu Hà</v>
      </c>
      <c r="E53" s="81" t="s">
        <v>151</v>
      </c>
      <c r="F53" s="41" t="str">
        <f>IFERROR((VLOOKUP($E53,'Mẫu 4A'!$D$10:$L$400,9,0)),0)</f>
        <v>Xuất sắc</v>
      </c>
      <c r="G53" s="45" t="s">
        <v>680</v>
      </c>
      <c r="H53" s="267" t="str">
        <f t="shared" si="1"/>
        <v>X</v>
      </c>
      <c r="I53" s="43" t="str">
        <f t="shared" si="2"/>
        <v/>
      </c>
      <c r="J53" s="43" t="str">
        <f t="shared" si="3"/>
        <v/>
      </c>
      <c r="K53" s="43" t="str">
        <f t="shared" si="4"/>
        <v/>
      </c>
      <c r="L53" s="259"/>
    </row>
    <row r="54" spans="1:12" s="83" customFormat="1" ht="24.75" customHeight="1" x14ac:dyDescent="0.25">
      <c r="A54" s="75">
        <v>9</v>
      </c>
      <c r="B54" s="56" t="s">
        <v>152</v>
      </c>
      <c r="C54" s="84" t="s">
        <v>153</v>
      </c>
      <c r="D54" s="35" t="str">
        <f t="shared" si="7"/>
        <v>Phan Đức Long</v>
      </c>
      <c r="E54" s="81" t="s">
        <v>154</v>
      </c>
      <c r="F54" s="41" t="str">
        <f>IFERROR((VLOOKUP($E54,'Mẫu 4A'!$D$10:$L$400,9,0)),0)</f>
        <v>Tốt</v>
      </c>
      <c r="G54" s="45" t="s">
        <v>680</v>
      </c>
      <c r="H54" s="267" t="str">
        <f t="shared" si="1"/>
        <v/>
      </c>
      <c r="I54" s="43" t="str">
        <f t="shared" si="2"/>
        <v>X</v>
      </c>
      <c r="J54" s="43" t="str">
        <f t="shared" si="3"/>
        <v/>
      </c>
      <c r="K54" s="43" t="str">
        <f t="shared" si="4"/>
        <v/>
      </c>
      <c r="L54" s="259"/>
    </row>
    <row r="55" spans="1:12" s="83" customFormat="1" ht="24.75" customHeight="1" x14ac:dyDescent="0.25">
      <c r="A55" s="75">
        <v>10</v>
      </c>
      <c r="B55" s="56" t="s">
        <v>155</v>
      </c>
      <c r="C55" s="84" t="s">
        <v>156</v>
      </c>
      <c r="D55" s="35" t="str">
        <f t="shared" si="7"/>
        <v>Nguyễn Tất Thắng</v>
      </c>
      <c r="E55" s="81" t="s">
        <v>157</v>
      </c>
      <c r="F55" s="41" t="str">
        <f>IFERROR((VLOOKUP($E55,'Mẫu 4A'!$D$10:$L$400,9,0)),0)</f>
        <v>Xuất sắc</v>
      </c>
      <c r="G55" s="45" t="s">
        <v>680</v>
      </c>
      <c r="H55" s="267" t="str">
        <f t="shared" si="1"/>
        <v>X</v>
      </c>
      <c r="I55" s="43" t="str">
        <f t="shared" si="2"/>
        <v/>
      </c>
      <c r="J55" s="43" t="str">
        <f t="shared" si="3"/>
        <v/>
      </c>
      <c r="K55" s="43" t="str">
        <f t="shared" si="4"/>
        <v/>
      </c>
      <c r="L55" s="259"/>
    </row>
    <row r="56" spans="1:12" s="5" customFormat="1" ht="25.5" customHeight="1" x14ac:dyDescent="0.25">
      <c r="A56" s="27" t="s">
        <v>83</v>
      </c>
      <c r="B56" s="28" t="s">
        <v>84</v>
      </c>
      <c r="C56" s="29"/>
      <c r="D56" s="29"/>
      <c r="E56" s="27"/>
      <c r="F56" s="49"/>
      <c r="G56" s="251"/>
      <c r="H56" s="267" t="str">
        <f t="shared" si="1"/>
        <v/>
      </c>
      <c r="I56" s="43" t="str">
        <f t="shared" si="2"/>
        <v/>
      </c>
      <c r="J56" s="43" t="str">
        <f t="shared" si="3"/>
        <v/>
      </c>
      <c r="K56" s="43" t="str">
        <f t="shared" si="4"/>
        <v/>
      </c>
      <c r="L56" s="259"/>
    </row>
    <row r="57" spans="1:12" s="83" customFormat="1" ht="24.75" customHeight="1" x14ac:dyDescent="0.25">
      <c r="A57" s="86">
        <v>11</v>
      </c>
      <c r="B57" s="56" t="s">
        <v>158</v>
      </c>
      <c r="C57" s="84" t="s">
        <v>159</v>
      </c>
      <c r="D57" s="35" t="str">
        <f t="shared" ref="D57:D58" si="8">TRIM(B57&amp;" "&amp;C57)</f>
        <v>Trần Văn Lý</v>
      </c>
      <c r="E57" s="81" t="s">
        <v>160</v>
      </c>
      <c r="F57" s="41" t="str">
        <f>IFERROR((VLOOKUP($E57,'Mẫu 4A'!$D$10:$L$400,9,0)),0)</f>
        <v>Tốt</v>
      </c>
      <c r="G57" s="258" t="s">
        <v>681</v>
      </c>
      <c r="H57" s="267" t="str">
        <f t="shared" si="1"/>
        <v/>
      </c>
      <c r="I57" s="43" t="str">
        <f t="shared" si="2"/>
        <v>X</v>
      </c>
      <c r="J57" s="43" t="str">
        <f t="shared" si="3"/>
        <v/>
      </c>
      <c r="K57" s="43" t="str">
        <f t="shared" si="4"/>
        <v/>
      </c>
      <c r="L57" s="259"/>
    </row>
    <row r="58" spans="1:12" s="83" customFormat="1" ht="24.75" customHeight="1" x14ac:dyDescent="0.25">
      <c r="A58" s="86">
        <v>12</v>
      </c>
      <c r="B58" s="56" t="s">
        <v>161</v>
      </c>
      <c r="C58" s="84" t="s">
        <v>162</v>
      </c>
      <c r="D58" s="35" t="str">
        <f t="shared" si="8"/>
        <v>Lê Thị Nữ</v>
      </c>
      <c r="E58" s="81" t="s">
        <v>163</v>
      </c>
      <c r="F58" s="41" t="str">
        <f>IFERROR((VLOOKUP($E58,'Mẫu 4A'!$D$10:$L$400,9,0)),0)</f>
        <v>Xuất sắc</v>
      </c>
      <c r="G58" s="45" t="s">
        <v>680</v>
      </c>
      <c r="H58" s="267" t="str">
        <f t="shared" si="1"/>
        <v>X</v>
      </c>
      <c r="I58" s="43" t="str">
        <f t="shared" si="2"/>
        <v/>
      </c>
      <c r="J58" s="43" t="str">
        <f t="shared" si="3"/>
        <v/>
      </c>
      <c r="K58" s="43" t="str">
        <f t="shared" si="4"/>
        <v/>
      </c>
      <c r="L58" s="259"/>
    </row>
    <row r="59" spans="1:12" s="83" customFormat="1" ht="22.5" customHeight="1" x14ac:dyDescent="0.25">
      <c r="A59" s="87" t="s">
        <v>107</v>
      </c>
      <c r="B59" s="88" t="s">
        <v>164</v>
      </c>
      <c r="C59" s="89"/>
      <c r="D59" s="89"/>
      <c r="E59" s="90"/>
      <c r="F59" s="49"/>
      <c r="G59" s="251"/>
      <c r="H59" s="267" t="str">
        <f t="shared" si="1"/>
        <v/>
      </c>
      <c r="I59" s="43" t="str">
        <f t="shared" si="2"/>
        <v/>
      </c>
      <c r="J59" s="43" t="str">
        <f t="shared" si="3"/>
        <v/>
      </c>
      <c r="K59" s="43" t="str">
        <f t="shared" si="4"/>
        <v/>
      </c>
      <c r="L59" s="259"/>
    </row>
    <row r="60" spans="1:12" s="83" customFormat="1" ht="23.45" customHeight="1" x14ac:dyDescent="0.25">
      <c r="A60" s="86">
        <v>13</v>
      </c>
      <c r="B60" s="56" t="s">
        <v>165</v>
      </c>
      <c r="C60" s="93" t="s">
        <v>78</v>
      </c>
      <c r="D60" s="35" t="str">
        <f t="shared" ref="D60:D64" si="9">TRIM(B60&amp;" "&amp;C60)</f>
        <v>Nguyễn Thị Nhung</v>
      </c>
      <c r="E60" s="94" t="s">
        <v>166</v>
      </c>
      <c r="F60" s="41" t="str">
        <f>IFERROR((VLOOKUP($E60,'Mẫu 4A'!$D$10:$L$400,9,0)),0)</f>
        <v>Xuất sắc</v>
      </c>
      <c r="G60" s="258" t="s">
        <v>681</v>
      </c>
      <c r="H60" s="267" t="str">
        <f t="shared" si="1"/>
        <v>X</v>
      </c>
      <c r="I60" s="43" t="str">
        <f t="shared" si="2"/>
        <v/>
      </c>
      <c r="J60" s="43" t="str">
        <f t="shared" si="3"/>
        <v/>
      </c>
      <c r="K60" s="43" t="str">
        <f t="shared" si="4"/>
        <v/>
      </c>
      <c r="L60" s="259"/>
    </row>
    <row r="61" spans="1:12" s="96" customFormat="1" ht="23.45" customHeight="1" x14ac:dyDescent="0.25">
      <c r="A61" s="86">
        <v>14</v>
      </c>
      <c r="B61" s="56" t="s">
        <v>167</v>
      </c>
      <c r="C61" s="93" t="s">
        <v>45</v>
      </c>
      <c r="D61" s="35" t="str">
        <f t="shared" si="9"/>
        <v>Nguyễn Trung Dũng</v>
      </c>
      <c r="E61" s="94" t="s">
        <v>168</v>
      </c>
      <c r="F61" s="41" t="str">
        <f>IFERROR((VLOOKUP($E61,'Mẫu 4A'!$D$10:$L$400,9,0)),0)</f>
        <v>Xuất sắc</v>
      </c>
      <c r="G61" s="45" t="s">
        <v>680</v>
      </c>
      <c r="H61" s="267" t="str">
        <f t="shared" si="1"/>
        <v>X</v>
      </c>
      <c r="I61" s="43" t="str">
        <f t="shared" si="2"/>
        <v/>
      </c>
      <c r="J61" s="43" t="str">
        <f t="shared" si="3"/>
        <v/>
      </c>
      <c r="K61" s="43" t="str">
        <f t="shared" si="4"/>
        <v/>
      </c>
      <c r="L61" s="259"/>
    </row>
    <row r="62" spans="1:12" s="96" customFormat="1" ht="36.75" customHeight="1" x14ac:dyDescent="0.25">
      <c r="A62" s="86">
        <v>15</v>
      </c>
      <c r="B62" s="56" t="s">
        <v>169</v>
      </c>
      <c r="C62" s="93" t="s">
        <v>170</v>
      </c>
      <c r="D62" s="35" t="str">
        <f t="shared" si="9"/>
        <v>Lê Thị Hà Giang</v>
      </c>
      <c r="E62" s="94" t="s">
        <v>171</v>
      </c>
      <c r="F62" s="41" t="str">
        <f>IFERROR((VLOOKUP($E62,'Mẫu 4A'!$D$10:$L$400,9,0)),0)</f>
        <v>Tốt</v>
      </c>
      <c r="G62" s="45" t="s">
        <v>680</v>
      </c>
      <c r="H62" s="267" t="str">
        <f t="shared" si="1"/>
        <v/>
      </c>
      <c r="I62" s="43" t="str">
        <f t="shared" si="2"/>
        <v>X</v>
      </c>
      <c r="J62" s="43" t="str">
        <f t="shared" si="3"/>
        <v/>
      </c>
      <c r="K62" s="43" t="str">
        <f t="shared" si="4"/>
        <v/>
      </c>
      <c r="L62" s="259" t="s">
        <v>117</v>
      </c>
    </row>
    <row r="63" spans="1:12" s="96" customFormat="1" ht="23.45" customHeight="1" x14ac:dyDescent="0.25">
      <c r="A63" s="86">
        <v>16</v>
      </c>
      <c r="B63" s="56" t="s">
        <v>172</v>
      </c>
      <c r="C63" s="93" t="s">
        <v>173</v>
      </c>
      <c r="D63" s="35" t="str">
        <f t="shared" si="9"/>
        <v>Huỳnh Văn Hiếu</v>
      </c>
      <c r="E63" s="94" t="s">
        <v>174</v>
      </c>
      <c r="F63" s="41" t="str">
        <f>IFERROR((VLOOKUP($E63,'Mẫu 4A'!$D$10:$L$400,9,0)),0)</f>
        <v>Xuất sắc</v>
      </c>
      <c r="G63" s="45" t="s">
        <v>680</v>
      </c>
      <c r="H63" s="267" t="str">
        <f t="shared" si="1"/>
        <v>X</v>
      </c>
      <c r="I63" s="43" t="str">
        <f t="shared" si="2"/>
        <v/>
      </c>
      <c r="J63" s="43" t="str">
        <f t="shared" si="3"/>
        <v/>
      </c>
      <c r="K63" s="43" t="str">
        <f t="shared" si="4"/>
        <v/>
      </c>
      <c r="L63" s="259"/>
    </row>
    <row r="64" spans="1:12" s="96" customFormat="1" ht="23.45" customHeight="1" x14ac:dyDescent="0.25">
      <c r="A64" s="86">
        <v>17</v>
      </c>
      <c r="B64" s="56" t="s">
        <v>175</v>
      </c>
      <c r="C64" s="93" t="s">
        <v>176</v>
      </c>
      <c r="D64" s="35" t="str">
        <f t="shared" si="9"/>
        <v>Bùi Đức Phước</v>
      </c>
      <c r="E64" s="94" t="s">
        <v>177</v>
      </c>
      <c r="F64" s="41" t="str">
        <f>IFERROR((VLOOKUP($E64,'Mẫu 4A'!$D$10:$L$400,9,0)),0)</f>
        <v>Xuất sắc</v>
      </c>
      <c r="G64" s="45" t="s">
        <v>680</v>
      </c>
      <c r="H64" s="267" t="str">
        <f t="shared" si="1"/>
        <v>X</v>
      </c>
      <c r="I64" s="43" t="str">
        <f t="shared" si="2"/>
        <v/>
      </c>
      <c r="J64" s="43" t="str">
        <f t="shared" si="3"/>
        <v/>
      </c>
      <c r="K64" s="43" t="str">
        <f t="shared" si="4"/>
        <v/>
      </c>
      <c r="L64" s="259"/>
    </row>
    <row r="65" spans="1:12" s="5" customFormat="1" ht="23.45" customHeight="1" x14ac:dyDescent="0.25">
      <c r="A65" s="75">
        <v>18</v>
      </c>
      <c r="B65" s="56" t="s">
        <v>178</v>
      </c>
      <c r="C65" s="97" t="s">
        <v>179</v>
      </c>
      <c r="D65" s="35" t="str">
        <f t="shared" ref="D65:D66" si="10">TRIM(B65&amp;" "&amp;C65)</f>
        <v>Võ Thị Tuyết</v>
      </c>
      <c r="E65" s="53" t="s">
        <v>180</v>
      </c>
      <c r="F65" s="41" t="str">
        <f>IFERROR((VLOOKUP($E65,'Mẫu 4A'!$D$10:$L$400,9,0)),0)</f>
        <v>Tốt</v>
      </c>
      <c r="G65" s="45" t="s">
        <v>680</v>
      </c>
      <c r="H65" s="267" t="str">
        <f t="shared" si="1"/>
        <v/>
      </c>
      <c r="I65" s="43" t="str">
        <f t="shared" si="2"/>
        <v>X</v>
      </c>
      <c r="J65" s="43" t="str">
        <f t="shared" si="3"/>
        <v/>
      </c>
      <c r="K65" s="43" t="str">
        <f t="shared" si="4"/>
        <v/>
      </c>
      <c r="L65" s="259"/>
    </row>
    <row r="66" spans="1:12" s="99" customFormat="1" ht="23.45" customHeight="1" x14ac:dyDescent="0.25">
      <c r="A66" s="75">
        <v>19</v>
      </c>
      <c r="B66" s="56" t="s">
        <v>181</v>
      </c>
      <c r="C66" s="97" t="s">
        <v>105</v>
      </c>
      <c r="D66" s="35" t="str">
        <f t="shared" si="10"/>
        <v>Trịnh Tuấn Vũ</v>
      </c>
      <c r="E66" s="77" t="s">
        <v>182</v>
      </c>
      <c r="F66" s="41" t="str">
        <f>IFERROR((VLOOKUP($E66,'Mẫu 4A'!$D$10:$L$400,9,0)),0)</f>
        <v>Tốt</v>
      </c>
      <c r="G66" s="45" t="s">
        <v>680</v>
      </c>
      <c r="H66" s="267" t="str">
        <f t="shared" si="1"/>
        <v/>
      </c>
      <c r="I66" s="43" t="str">
        <f t="shared" si="2"/>
        <v>X</v>
      </c>
      <c r="J66" s="43" t="str">
        <f t="shared" si="3"/>
        <v/>
      </c>
      <c r="K66" s="43" t="str">
        <f t="shared" si="4"/>
        <v/>
      </c>
      <c r="L66" s="259"/>
    </row>
    <row r="67" spans="1:12" s="99" customFormat="1" ht="23.45" customHeight="1" x14ac:dyDescent="0.25">
      <c r="A67" s="100" t="s">
        <v>183</v>
      </c>
      <c r="B67" s="22" t="s">
        <v>184</v>
      </c>
      <c r="C67" s="101"/>
      <c r="D67" s="101"/>
      <c r="E67" s="102"/>
      <c r="F67" s="104"/>
      <c r="G67" s="252"/>
      <c r="H67" s="267" t="str">
        <f t="shared" si="1"/>
        <v/>
      </c>
      <c r="I67" s="43" t="str">
        <f t="shared" si="2"/>
        <v/>
      </c>
      <c r="J67" s="43" t="str">
        <f t="shared" si="3"/>
        <v/>
      </c>
      <c r="K67" s="43" t="str">
        <f t="shared" si="4"/>
        <v/>
      </c>
      <c r="L67" s="259"/>
    </row>
    <row r="68" spans="1:12" s="5" customFormat="1" ht="23.45" customHeight="1" x14ac:dyDescent="0.25">
      <c r="A68" s="27" t="s">
        <v>83</v>
      </c>
      <c r="B68" s="28" t="s">
        <v>30</v>
      </c>
      <c r="C68" s="74"/>
      <c r="D68" s="74"/>
      <c r="E68" s="27"/>
      <c r="F68" s="49"/>
      <c r="G68" s="247"/>
      <c r="H68" s="267" t="str">
        <f t="shared" si="1"/>
        <v/>
      </c>
      <c r="I68" s="43" t="str">
        <f t="shared" si="2"/>
        <v/>
      </c>
      <c r="J68" s="43" t="str">
        <f t="shared" si="3"/>
        <v/>
      </c>
      <c r="K68" s="43" t="str">
        <f t="shared" si="4"/>
        <v/>
      </c>
      <c r="L68" s="259"/>
    </row>
    <row r="69" spans="1:12" s="5" customFormat="1" ht="23.45" customHeight="1" x14ac:dyDescent="0.25">
      <c r="A69" s="75">
        <v>1</v>
      </c>
      <c r="B69" s="56" t="s">
        <v>185</v>
      </c>
      <c r="C69" s="76" t="s">
        <v>186</v>
      </c>
      <c r="D69" s="35" t="str">
        <f t="shared" ref="D69:D73" si="11">TRIM(B69&amp;" "&amp;C69)</f>
        <v>Nguyễn Chí Nhân</v>
      </c>
      <c r="E69" s="77" t="s">
        <v>187</v>
      </c>
      <c r="F69" s="41" t="str">
        <f>IFERROR((VLOOKUP($E69,'Mẫu 4A'!$D$10:$L$400,9,0)),0)</f>
        <v>Tốt</v>
      </c>
      <c r="G69" s="268" t="s">
        <v>682</v>
      </c>
      <c r="H69" s="267" t="str">
        <f t="shared" si="1"/>
        <v/>
      </c>
      <c r="I69" s="43" t="str">
        <f t="shared" si="2"/>
        <v>X</v>
      </c>
      <c r="J69" s="43" t="str">
        <f t="shared" si="3"/>
        <v/>
      </c>
      <c r="K69" s="43" t="str">
        <f t="shared" si="4"/>
        <v/>
      </c>
      <c r="L69" s="259"/>
    </row>
    <row r="70" spans="1:12" s="107" customFormat="1" ht="23.45" customHeight="1" x14ac:dyDescent="0.25">
      <c r="A70" s="75">
        <v>2</v>
      </c>
      <c r="B70" s="56" t="s">
        <v>188</v>
      </c>
      <c r="C70" s="76" t="s">
        <v>189</v>
      </c>
      <c r="D70" s="35" t="str">
        <f t="shared" si="11"/>
        <v>Võ Thị Anh Đào</v>
      </c>
      <c r="E70" s="77" t="s">
        <v>190</v>
      </c>
      <c r="F70" s="41" t="str">
        <f>IFERROR((VLOOKUP($E70,'Mẫu 4A'!$D$10:$L$400,9,0)),0)</f>
        <v>Xuất sắc</v>
      </c>
      <c r="G70" s="45" t="s">
        <v>680</v>
      </c>
      <c r="H70" s="267" t="str">
        <f t="shared" si="1"/>
        <v>X</v>
      </c>
      <c r="I70" s="43" t="str">
        <f t="shared" si="2"/>
        <v/>
      </c>
      <c r="J70" s="43" t="str">
        <f t="shared" si="3"/>
        <v/>
      </c>
      <c r="K70" s="43" t="str">
        <f t="shared" si="4"/>
        <v/>
      </c>
      <c r="L70" s="259"/>
    </row>
    <row r="71" spans="1:12" s="107" customFormat="1" ht="23.45" customHeight="1" x14ac:dyDescent="0.25">
      <c r="A71" s="75">
        <v>3</v>
      </c>
      <c r="B71" s="56" t="s">
        <v>121</v>
      </c>
      <c r="C71" s="76" t="s">
        <v>124</v>
      </c>
      <c r="D71" s="35" t="str">
        <f t="shared" si="11"/>
        <v>Nguyễn Thanh Sơn</v>
      </c>
      <c r="E71" s="77" t="s">
        <v>191</v>
      </c>
      <c r="F71" s="41" t="str">
        <f>IFERROR((VLOOKUP($E71,'Mẫu 4A'!$D$10:$L$400,9,0)),0)</f>
        <v>Tốt</v>
      </c>
      <c r="G71" s="45" t="s">
        <v>680</v>
      </c>
      <c r="H71" s="267" t="str">
        <f t="shared" si="1"/>
        <v/>
      </c>
      <c r="I71" s="43" t="str">
        <f t="shared" si="2"/>
        <v>X</v>
      </c>
      <c r="J71" s="43" t="str">
        <f t="shared" si="3"/>
        <v/>
      </c>
      <c r="K71" s="43" t="str">
        <f t="shared" si="4"/>
        <v/>
      </c>
      <c r="L71" s="259"/>
    </row>
    <row r="72" spans="1:12" s="5" customFormat="1" ht="23.45" customHeight="1" x14ac:dyDescent="0.25">
      <c r="A72" s="75">
        <v>4</v>
      </c>
      <c r="B72" s="56" t="s">
        <v>192</v>
      </c>
      <c r="C72" s="76" t="s">
        <v>45</v>
      </c>
      <c r="D72" s="35" t="str">
        <f t="shared" si="11"/>
        <v>Lương Minh Dũng</v>
      </c>
      <c r="E72" s="77" t="s">
        <v>193</v>
      </c>
      <c r="F72" s="41" t="str">
        <f>IFERROR((VLOOKUP($E72,'Mẫu 4A'!$D$10:$L$400,9,0)),0)</f>
        <v>Xuất sắc</v>
      </c>
      <c r="G72" s="45" t="s">
        <v>680</v>
      </c>
      <c r="H72" s="267" t="str">
        <f t="shared" si="1"/>
        <v>X</v>
      </c>
      <c r="I72" s="43" t="str">
        <f t="shared" si="2"/>
        <v/>
      </c>
      <c r="J72" s="43" t="str">
        <f t="shared" si="3"/>
        <v/>
      </c>
      <c r="K72" s="43" t="str">
        <f t="shared" si="4"/>
        <v/>
      </c>
      <c r="L72" s="259"/>
    </row>
    <row r="73" spans="1:12" s="5" customFormat="1" ht="23.45" customHeight="1" x14ac:dyDescent="0.25">
      <c r="A73" s="75">
        <v>5</v>
      </c>
      <c r="B73" s="56" t="s">
        <v>165</v>
      </c>
      <c r="C73" s="76" t="s">
        <v>179</v>
      </c>
      <c r="D73" s="35" t="str">
        <f t="shared" si="11"/>
        <v>Nguyễn Thị Tuyết</v>
      </c>
      <c r="E73" s="77" t="s">
        <v>194</v>
      </c>
      <c r="F73" s="41" t="str">
        <f>IFERROR((VLOOKUP($E73,'Mẫu 4A'!$D$10:$L$400,9,0)),0)</f>
        <v>Xuất sắc</v>
      </c>
      <c r="G73" s="45" t="s">
        <v>680</v>
      </c>
      <c r="H73" s="267" t="str">
        <f t="shared" si="1"/>
        <v>X</v>
      </c>
      <c r="I73" s="43" t="str">
        <f t="shared" si="2"/>
        <v/>
      </c>
      <c r="J73" s="43" t="str">
        <f t="shared" si="3"/>
        <v/>
      </c>
      <c r="K73" s="43" t="str">
        <f t="shared" si="4"/>
        <v/>
      </c>
      <c r="L73" s="259"/>
    </row>
    <row r="74" spans="1:12" s="99" customFormat="1" ht="23.45" customHeight="1" x14ac:dyDescent="0.25">
      <c r="A74" s="75">
        <v>6</v>
      </c>
      <c r="B74" s="56" t="s">
        <v>195</v>
      </c>
      <c r="C74" s="97" t="s">
        <v>247</v>
      </c>
      <c r="D74" s="35" t="str">
        <f t="shared" ref="D74" si="12">TRIM(B74&amp;" "&amp;C74)</f>
        <v>Vũ Thị Thu Thủy</v>
      </c>
      <c r="E74" s="77" t="s">
        <v>197</v>
      </c>
      <c r="F74" s="41" t="str">
        <f>IFERROR((VLOOKUP($E74,'Mẫu 4A'!$D$10:$L$400,9,0)),0)</f>
        <v>Tốt</v>
      </c>
      <c r="G74" s="45" t="s">
        <v>680</v>
      </c>
      <c r="H74" s="267" t="str">
        <f t="shared" ref="H74:H137" si="13">IF($F74="Xuất sắc","X","")</f>
        <v/>
      </c>
      <c r="I74" s="43" t="str">
        <f t="shared" ref="I74:I137" si="14">IF($F74="Tốt","X","")</f>
        <v>X</v>
      </c>
      <c r="J74" s="43" t="str">
        <f t="shared" ref="J74:J137" si="15">IF($F74="Hoàn thành","X","")</f>
        <v/>
      </c>
      <c r="K74" s="43" t="str">
        <f t="shared" ref="K74:K137" si="16">IF($F74="Không hoàn thành","X","")</f>
        <v/>
      </c>
      <c r="L74" s="259"/>
    </row>
    <row r="75" spans="1:12" s="99" customFormat="1" ht="27.75" customHeight="1" x14ac:dyDescent="0.25">
      <c r="A75" s="87" t="s">
        <v>107</v>
      </c>
      <c r="B75" s="88" t="s">
        <v>164</v>
      </c>
      <c r="C75" s="108"/>
      <c r="D75" s="108"/>
      <c r="E75" s="90"/>
      <c r="F75" s="109"/>
      <c r="G75" s="253"/>
      <c r="H75" s="267" t="str">
        <f t="shared" si="13"/>
        <v/>
      </c>
      <c r="I75" s="43" t="str">
        <f t="shared" si="14"/>
        <v/>
      </c>
      <c r="J75" s="43" t="str">
        <f t="shared" si="15"/>
        <v/>
      </c>
      <c r="K75" s="43" t="str">
        <f t="shared" si="16"/>
        <v/>
      </c>
      <c r="L75" s="259"/>
    </row>
    <row r="76" spans="1:12" s="111" customFormat="1" ht="23.45" customHeight="1" x14ac:dyDescent="0.25">
      <c r="A76" s="75">
        <v>7</v>
      </c>
      <c r="B76" s="56" t="s">
        <v>198</v>
      </c>
      <c r="C76" s="80" t="s">
        <v>199</v>
      </c>
      <c r="D76" s="35" t="str">
        <f t="shared" ref="D76" si="17">TRIM(B76&amp;" "&amp;C76)</f>
        <v>Nguyễn Yến Nhi</v>
      </c>
      <c r="E76" s="53" t="s">
        <v>200</v>
      </c>
      <c r="F76" s="41" t="str">
        <f>IFERROR((VLOOKUP($E76,'Mẫu 4A'!$D$10:$L$400,9,0)),0)</f>
        <v>Xuất sắc</v>
      </c>
      <c r="G76" s="268" t="s">
        <v>682</v>
      </c>
      <c r="H76" s="267" t="str">
        <f t="shared" si="13"/>
        <v>X</v>
      </c>
      <c r="I76" s="43" t="str">
        <f t="shared" si="14"/>
        <v/>
      </c>
      <c r="J76" s="43" t="str">
        <f t="shared" si="15"/>
        <v/>
      </c>
      <c r="K76" s="43" t="str">
        <f t="shared" si="16"/>
        <v/>
      </c>
      <c r="L76" s="259"/>
    </row>
    <row r="77" spans="1:12" s="111" customFormat="1" ht="23.45" customHeight="1" x14ac:dyDescent="0.25">
      <c r="A77" s="100" t="s">
        <v>201</v>
      </c>
      <c r="B77" s="112" t="s">
        <v>202</v>
      </c>
      <c r="C77" s="113"/>
      <c r="D77" s="113"/>
      <c r="E77" s="102"/>
      <c r="F77" s="104"/>
      <c r="G77" s="252"/>
      <c r="H77" s="267" t="str">
        <f t="shared" si="13"/>
        <v/>
      </c>
      <c r="I77" s="43" t="str">
        <f t="shared" si="14"/>
        <v/>
      </c>
      <c r="J77" s="43" t="str">
        <f t="shared" si="15"/>
        <v/>
      </c>
      <c r="K77" s="43" t="str">
        <f t="shared" si="16"/>
        <v/>
      </c>
      <c r="L77" s="259"/>
    </row>
    <row r="78" spans="1:12" s="5" customFormat="1" ht="33" customHeight="1" x14ac:dyDescent="0.25">
      <c r="A78" s="27" t="s">
        <v>29</v>
      </c>
      <c r="B78" s="28" t="s">
        <v>30</v>
      </c>
      <c r="C78" s="74"/>
      <c r="D78" s="74"/>
      <c r="E78" s="27"/>
      <c r="F78" s="49"/>
      <c r="G78" s="247"/>
      <c r="H78" s="267" t="str">
        <f t="shared" si="13"/>
        <v/>
      </c>
      <c r="I78" s="43" t="str">
        <f t="shared" si="14"/>
        <v/>
      </c>
      <c r="J78" s="43" t="str">
        <f t="shared" si="15"/>
        <v/>
      </c>
      <c r="K78" s="43" t="str">
        <f t="shared" si="16"/>
        <v/>
      </c>
      <c r="L78" s="259"/>
    </row>
    <row r="79" spans="1:12" s="5" customFormat="1" ht="23.45" customHeight="1" x14ac:dyDescent="0.25">
      <c r="A79" s="75">
        <v>1</v>
      </c>
      <c r="B79" s="114" t="s">
        <v>203</v>
      </c>
      <c r="C79" s="115" t="s">
        <v>204</v>
      </c>
      <c r="D79" s="35" t="str">
        <f t="shared" ref="D79:D85" si="18">TRIM(B79&amp;" "&amp;C79)</f>
        <v>Nguyễn Kính</v>
      </c>
      <c r="E79" s="116">
        <v>50800000800</v>
      </c>
      <c r="F79" s="41" t="str">
        <f>IFERROR((VLOOKUP($E79,'Mẫu 4A'!$D$10:$L$400,9,0)),0)</f>
        <v>Xuất sắc</v>
      </c>
      <c r="G79" s="258" t="s">
        <v>683</v>
      </c>
      <c r="H79" s="267" t="str">
        <f t="shared" si="13"/>
        <v>X</v>
      </c>
      <c r="I79" s="43" t="str">
        <f t="shared" si="14"/>
        <v/>
      </c>
      <c r="J79" s="43" t="str">
        <f t="shared" si="15"/>
        <v/>
      </c>
      <c r="K79" s="43" t="str">
        <f t="shared" si="16"/>
        <v/>
      </c>
      <c r="L79" s="259"/>
    </row>
    <row r="80" spans="1:12" s="5" customFormat="1" ht="23.45" customHeight="1" x14ac:dyDescent="0.25">
      <c r="A80" s="75">
        <v>2</v>
      </c>
      <c r="B80" s="114" t="s">
        <v>137</v>
      </c>
      <c r="C80" s="115" t="s">
        <v>205</v>
      </c>
      <c r="D80" s="35" t="str">
        <f t="shared" si="18"/>
        <v>Nguyễn Thị Kim Dung</v>
      </c>
      <c r="E80" s="116">
        <v>11100071598</v>
      </c>
      <c r="F80" s="41" t="str">
        <f>IFERROR((VLOOKUP($E80,'Mẫu 4A'!$D$10:$L$400,9,0)),0)</f>
        <v>Tốt</v>
      </c>
      <c r="G80" s="45" t="s">
        <v>680</v>
      </c>
      <c r="H80" s="267" t="str">
        <f t="shared" si="13"/>
        <v/>
      </c>
      <c r="I80" s="43" t="str">
        <f t="shared" si="14"/>
        <v>X</v>
      </c>
      <c r="J80" s="43" t="str">
        <f t="shared" si="15"/>
        <v/>
      </c>
      <c r="K80" s="43" t="str">
        <f t="shared" si="16"/>
        <v/>
      </c>
      <c r="L80" s="259"/>
    </row>
    <row r="81" spans="1:12" s="5" customFormat="1" ht="39" customHeight="1" x14ac:dyDescent="0.25">
      <c r="A81" s="75">
        <v>3</v>
      </c>
      <c r="B81" s="114" t="s">
        <v>206</v>
      </c>
      <c r="C81" s="115" t="s">
        <v>205</v>
      </c>
      <c r="D81" s="35" t="str">
        <f t="shared" si="18"/>
        <v>Hồng Mộng Tuyết Dung</v>
      </c>
      <c r="E81" s="116">
        <v>11100115722</v>
      </c>
      <c r="F81" s="41" t="str">
        <f>IFERROR((VLOOKUP($E81,'Mẫu 4A'!$D$10:$L$400,9,0)),0)</f>
        <v>Xuất sắc</v>
      </c>
      <c r="G81" s="45" t="s">
        <v>680</v>
      </c>
      <c r="H81" s="267" t="str">
        <f t="shared" si="13"/>
        <v>X</v>
      </c>
      <c r="I81" s="43" t="str">
        <f t="shared" si="14"/>
        <v/>
      </c>
      <c r="J81" s="43" t="str">
        <f t="shared" si="15"/>
        <v/>
      </c>
      <c r="K81" s="43" t="str">
        <f t="shared" si="16"/>
        <v/>
      </c>
      <c r="L81" s="259"/>
    </row>
    <row r="82" spans="1:12" s="5" customFormat="1" ht="23.45" customHeight="1" x14ac:dyDescent="0.25">
      <c r="A82" s="75">
        <v>4</v>
      </c>
      <c r="B82" s="114" t="s">
        <v>207</v>
      </c>
      <c r="C82" s="115" t="s">
        <v>208</v>
      </c>
      <c r="D82" s="35" t="str">
        <f t="shared" si="18"/>
        <v>Đỗ Thị Ngọc</v>
      </c>
      <c r="E82" s="116">
        <v>50800001163</v>
      </c>
      <c r="F82" s="41" t="str">
        <f>IFERROR((VLOOKUP($E82,'Mẫu 4A'!$D$10:$L$400,9,0)),0)</f>
        <v>Xuất sắc</v>
      </c>
      <c r="G82" s="45" t="s">
        <v>680</v>
      </c>
      <c r="H82" s="267" t="str">
        <f t="shared" si="13"/>
        <v>X</v>
      </c>
      <c r="I82" s="43" t="str">
        <f t="shared" si="14"/>
        <v/>
      </c>
      <c r="J82" s="43" t="str">
        <f t="shared" si="15"/>
        <v/>
      </c>
      <c r="K82" s="43" t="str">
        <f t="shared" si="16"/>
        <v/>
      </c>
      <c r="L82" s="259"/>
    </row>
    <row r="83" spans="1:12" s="55" customFormat="1" ht="31.5" customHeight="1" x14ac:dyDescent="0.25">
      <c r="A83" s="117">
        <v>5</v>
      </c>
      <c r="B83" s="118" t="s">
        <v>209</v>
      </c>
      <c r="C83" s="119" t="s">
        <v>210</v>
      </c>
      <c r="D83" s="35" t="str">
        <f t="shared" si="18"/>
        <v>Trần Thị Minh Thoa</v>
      </c>
      <c r="E83" s="116">
        <v>11100121674</v>
      </c>
      <c r="F83" s="41" t="str">
        <f>IFERROR((VLOOKUP($E83,'Mẫu 4A'!$D$10:$L$400,9,0)),0)</f>
        <v>Xuất sắc</v>
      </c>
      <c r="G83" s="45" t="s">
        <v>680</v>
      </c>
      <c r="H83" s="267" t="str">
        <f t="shared" si="13"/>
        <v>X</v>
      </c>
      <c r="I83" s="43" t="str">
        <f t="shared" si="14"/>
        <v/>
      </c>
      <c r="J83" s="43" t="str">
        <f t="shared" si="15"/>
        <v/>
      </c>
      <c r="K83" s="43" t="str">
        <f t="shared" si="16"/>
        <v/>
      </c>
      <c r="L83" s="259"/>
    </row>
    <row r="84" spans="1:12" s="107" customFormat="1" ht="23.45" customHeight="1" x14ac:dyDescent="0.25">
      <c r="A84" s="75">
        <v>6</v>
      </c>
      <c r="B84" s="114" t="s">
        <v>211</v>
      </c>
      <c r="C84" s="115" t="s">
        <v>212</v>
      </c>
      <c r="D84" s="35" t="str">
        <f t="shared" si="18"/>
        <v>Nguyễn Thị Hồng Thắm</v>
      </c>
      <c r="E84" s="116">
        <v>40700000691</v>
      </c>
      <c r="F84" s="41" t="str">
        <f>IFERROR((VLOOKUP($E84,'Mẫu 4A'!$D$10:$L$400,9,0)),0)</f>
        <v>Xuất sắc</v>
      </c>
      <c r="G84" s="45" t="s">
        <v>680</v>
      </c>
      <c r="H84" s="267" t="str">
        <f t="shared" si="13"/>
        <v>X</v>
      </c>
      <c r="I84" s="43" t="str">
        <f t="shared" si="14"/>
        <v/>
      </c>
      <c r="J84" s="43" t="str">
        <f t="shared" si="15"/>
        <v/>
      </c>
      <c r="K84" s="43" t="str">
        <f t="shared" si="16"/>
        <v/>
      </c>
      <c r="L84" s="259"/>
    </row>
    <row r="85" spans="1:12" s="107" customFormat="1" ht="23.45" customHeight="1" x14ac:dyDescent="0.25">
      <c r="A85" s="75">
        <v>7</v>
      </c>
      <c r="B85" s="114" t="s">
        <v>213</v>
      </c>
      <c r="C85" s="115" t="s">
        <v>112</v>
      </c>
      <c r="D85" s="35" t="str">
        <f t="shared" si="18"/>
        <v>Phạm Lê Đông Hưng</v>
      </c>
      <c r="E85" s="116">
        <v>50700000361</v>
      </c>
      <c r="F85" s="41" t="str">
        <f>IFERROR((VLOOKUP($E85,'Mẫu 4A'!$D$10:$L$400,9,0)),0)</f>
        <v>Xuất sắc</v>
      </c>
      <c r="G85" s="45" t="s">
        <v>680</v>
      </c>
      <c r="H85" s="267" t="str">
        <f t="shared" si="13"/>
        <v>X</v>
      </c>
      <c r="I85" s="43" t="str">
        <f t="shared" si="14"/>
        <v/>
      </c>
      <c r="J85" s="43" t="str">
        <f t="shared" si="15"/>
        <v/>
      </c>
      <c r="K85" s="43" t="str">
        <f t="shared" si="16"/>
        <v/>
      </c>
      <c r="L85" s="259"/>
    </row>
    <row r="86" spans="1:12" s="99" customFormat="1" ht="23.45" customHeight="1" x14ac:dyDescent="0.25">
      <c r="A86" s="87" t="s">
        <v>107</v>
      </c>
      <c r="B86" s="88" t="s">
        <v>164</v>
      </c>
      <c r="C86" s="120"/>
      <c r="D86" s="120"/>
      <c r="E86" s="90"/>
      <c r="F86" s="121"/>
      <c r="G86" s="254"/>
      <c r="H86" s="267" t="str">
        <f t="shared" si="13"/>
        <v/>
      </c>
      <c r="I86" s="43" t="str">
        <f t="shared" si="14"/>
        <v/>
      </c>
      <c r="J86" s="43" t="str">
        <f t="shared" si="15"/>
        <v/>
      </c>
      <c r="K86" s="43" t="str">
        <f t="shared" si="16"/>
        <v/>
      </c>
      <c r="L86" s="259"/>
    </row>
    <row r="87" spans="1:12" s="5" customFormat="1" ht="33.950000000000003" customHeight="1" x14ac:dyDescent="0.25">
      <c r="A87" s="75">
        <v>9</v>
      </c>
      <c r="B87" s="114" t="s">
        <v>214</v>
      </c>
      <c r="C87" s="119" t="s">
        <v>80</v>
      </c>
      <c r="D87" s="35" t="str">
        <f t="shared" ref="D87:D88" si="19">TRIM(B87&amp;" "&amp;C87)</f>
        <v>Trần Thị Thảo Vân</v>
      </c>
      <c r="E87" s="122" t="s">
        <v>215</v>
      </c>
      <c r="F87" s="41" t="str">
        <f>IFERROR((VLOOKUP($E87,'Mẫu 4A'!$D$10:$L$400,9,0)),0)</f>
        <v>Tốt</v>
      </c>
      <c r="G87" s="258" t="s">
        <v>683</v>
      </c>
      <c r="H87" s="267" t="str">
        <f t="shared" si="13"/>
        <v/>
      </c>
      <c r="I87" s="43" t="str">
        <f t="shared" si="14"/>
        <v>X</v>
      </c>
      <c r="J87" s="43" t="str">
        <f t="shared" si="15"/>
        <v/>
      </c>
      <c r="K87" s="43" t="str">
        <f t="shared" si="16"/>
        <v/>
      </c>
      <c r="L87" s="259"/>
    </row>
    <row r="88" spans="1:12" s="99" customFormat="1" ht="38.25" customHeight="1" x14ac:dyDescent="0.25">
      <c r="A88" s="75">
        <v>10</v>
      </c>
      <c r="B88" s="114" t="s">
        <v>216</v>
      </c>
      <c r="C88" s="119" t="s">
        <v>217</v>
      </c>
      <c r="D88" s="35" t="str">
        <f t="shared" si="19"/>
        <v>Nguyễn Thị Minh Thùy</v>
      </c>
      <c r="E88" s="123" t="s">
        <v>218</v>
      </c>
      <c r="F88" s="41" t="str">
        <f>IFERROR((VLOOKUP($E88,'Mẫu 4A'!$D$10:$L$400,9,0)),0)</f>
        <v>Tốt</v>
      </c>
      <c r="G88" s="45" t="s">
        <v>680</v>
      </c>
      <c r="H88" s="267" t="str">
        <f t="shared" si="13"/>
        <v/>
      </c>
      <c r="I88" s="43" t="str">
        <f t="shared" si="14"/>
        <v>X</v>
      </c>
      <c r="J88" s="43" t="str">
        <f t="shared" si="15"/>
        <v/>
      </c>
      <c r="K88" s="43" t="str">
        <f t="shared" si="16"/>
        <v/>
      </c>
      <c r="L88" s="259"/>
    </row>
    <row r="89" spans="1:12" s="99" customFormat="1" ht="23.45" customHeight="1" x14ac:dyDescent="0.25">
      <c r="A89" s="100" t="s">
        <v>219</v>
      </c>
      <c r="B89" s="112" t="s">
        <v>220</v>
      </c>
      <c r="C89" s="113"/>
      <c r="D89" s="113"/>
      <c r="E89" s="102"/>
      <c r="F89" s="104"/>
      <c r="G89" s="252"/>
      <c r="H89" s="267" t="str">
        <f t="shared" si="13"/>
        <v/>
      </c>
      <c r="I89" s="43" t="str">
        <f t="shared" si="14"/>
        <v/>
      </c>
      <c r="J89" s="43" t="str">
        <f t="shared" si="15"/>
        <v/>
      </c>
      <c r="K89" s="43" t="str">
        <f t="shared" si="16"/>
        <v/>
      </c>
      <c r="L89" s="259"/>
    </row>
    <row r="90" spans="1:12" s="5" customFormat="1" ht="28.5" customHeight="1" x14ac:dyDescent="0.25">
      <c r="A90" s="27" t="s">
        <v>29</v>
      </c>
      <c r="B90" s="28" t="s">
        <v>30</v>
      </c>
      <c r="C90" s="74"/>
      <c r="D90" s="74"/>
      <c r="E90" s="27"/>
      <c r="F90" s="49"/>
      <c r="G90" s="49"/>
      <c r="H90" s="267" t="str">
        <f t="shared" si="13"/>
        <v/>
      </c>
      <c r="I90" s="43" t="str">
        <f t="shared" si="14"/>
        <v/>
      </c>
      <c r="J90" s="43" t="str">
        <f t="shared" si="15"/>
        <v/>
      </c>
      <c r="K90" s="43" t="str">
        <f t="shared" si="16"/>
        <v/>
      </c>
      <c r="L90" s="259"/>
    </row>
    <row r="91" spans="1:12" s="5" customFormat="1" ht="23.45" customHeight="1" x14ac:dyDescent="0.25">
      <c r="A91" s="75">
        <v>1</v>
      </c>
      <c r="B91" s="56" t="s">
        <v>221</v>
      </c>
      <c r="C91" s="80" t="s">
        <v>222</v>
      </c>
      <c r="D91" s="35" t="str">
        <f t="shared" ref="D91:D103" si="20">TRIM(B91&amp;" "&amp;C91)</f>
        <v>Lê Quang Liêm</v>
      </c>
      <c r="E91" s="125">
        <v>50200000160</v>
      </c>
      <c r="F91" s="41" t="str">
        <f>IFERROR((VLOOKUP($E91,'Mẫu 4A'!$D$10:$L$400,9,0)),0)</f>
        <v>Xuất sắc</v>
      </c>
      <c r="G91" s="268" t="s">
        <v>684</v>
      </c>
      <c r="H91" s="267" t="str">
        <f t="shared" si="13"/>
        <v>X</v>
      </c>
      <c r="I91" s="43" t="str">
        <f t="shared" si="14"/>
        <v/>
      </c>
      <c r="J91" s="43" t="str">
        <f t="shared" si="15"/>
        <v/>
      </c>
      <c r="K91" s="43" t="str">
        <f t="shared" si="16"/>
        <v/>
      </c>
      <c r="L91" s="259"/>
    </row>
    <row r="92" spans="1:12" s="107" customFormat="1" ht="39" customHeight="1" x14ac:dyDescent="0.25">
      <c r="A92" s="75">
        <v>2</v>
      </c>
      <c r="B92" s="56" t="s">
        <v>74</v>
      </c>
      <c r="C92" s="80" t="s">
        <v>223</v>
      </c>
      <c r="D92" s="35" t="str">
        <f t="shared" si="20"/>
        <v>Nguyễn Văn Thành</v>
      </c>
      <c r="E92" s="125">
        <v>11100000723</v>
      </c>
      <c r="F92" s="41" t="str">
        <f>IFERROR((VLOOKUP($E92,'Mẫu 4A'!$D$10:$L$400,9,0)),0)</f>
        <v>Tốt</v>
      </c>
      <c r="G92" s="45" t="s">
        <v>680</v>
      </c>
      <c r="H92" s="267" t="str">
        <f t="shared" si="13"/>
        <v/>
      </c>
      <c r="I92" s="43" t="str">
        <f t="shared" si="14"/>
        <v>X</v>
      </c>
      <c r="J92" s="43" t="str">
        <f t="shared" si="15"/>
        <v/>
      </c>
      <c r="K92" s="43" t="str">
        <f t="shared" si="16"/>
        <v/>
      </c>
      <c r="L92" s="259"/>
    </row>
    <row r="93" spans="1:12" s="107" customFormat="1" ht="23.45" customHeight="1" x14ac:dyDescent="0.25">
      <c r="A93" s="75">
        <v>3</v>
      </c>
      <c r="B93" s="56" t="s">
        <v>224</v>
      </c>
      <c r="C93" s="80" t="s">
        <v>99</v>
      </c>
      <c r="D93" s="35" t="str">
        <f t="shared" si="20"/>
        <v>Nguyễn Trọng Phú</v>
      </c>
      <c r="E93" s="125">
        <v>11100083294</v>
      </c>
      <c r="F93" s="41" t="str">
        <f>IFERROR((VLOOKUP($E93,'Mẫu 4A'!$D$10:$L$400,9,0)),0)</f>
        <v>Tốt</v>
      </c>
      <c r="G93" s="45" t="s">
        <v>680</v>
      </c>
      <c r="H93" s="267" t="str">
        <f t="shared" si="13"/>
        <v/>
      </c>
      <c r="I93" s="43" t="str">
        <f t="shared" si="14"/>
        <v>X</v>
      </c>
      <c r="J93" s="43" t="str">
        <f t="shared" si="15"/>
        <v/>
      </c>
      <c r="K93" s="43" t="str">
        <f t="shared" si="16"/>
        <v/>
      </c>
      <c r="L93" s="259"/>
    </row>
    <row r="94" spans="1:12" s="5" customFormat="1" ht="23.45" customHeight="1" x14ac:dyDescent="0.25">
      <c r="A94" s="75">
        <v>4</v>
      </c>
      <c r="B94" s="56" t="s">
        <v>225</v>
      </c>
      <c r="C94" s="80" t="s">
        <v>226</v>
      </c>
      <c r="D94" s="35" t="str">
        <f t="shared" si="20"/>
        <v>Đỗ Văn Trong</v>
      </c>
      <c r="E94" s="125">
        <v>11100071601</v>
      </c>
      <c r="F94" s="41" t="str">
        <f>IFERROR((VLOOKUP($E94,'Mẫu 4A'!$D$10:$L$400,9,0)),0)</f>
        <v>Tốt</v>
      </c>
      <c r="G94" s="45" t="s">
        <v>680</v>
      </c>
      <c r="H94" s="267" t="str">
        <f t="shared" si="13"/>
        <v/>
      </c>
      <c r="I94" s="43" t="str">
        <f t="shared" si="14"/>
        <v>X</v>
      </c>
      <c r="J94" s="43" t="str">
        <f t="shared" si="15"/>
        <v/>
      </c>
      <c r="K94" s="43" t="str">
        <f t="shared" si="16"/>
        <v/>
      </c>
      <c r="L94" s="259"/>
    </row>
    <row r="95" spans="1:12" s="5" customFormat="1" ht="23.45" customHeight="1" x14ac:dyDescent="0.25">
      <c r="A95" s="75">
        <v>5</v>
      </c>
      <c r="B95" s="56" t="s">
        <v>227</v>
      </c>
      <c r="C95" s="80" t="s">
        <v>228</v>
      </c>
      <c r="D95" s="35" t="str">
        <f t="shared" si="20"/>
        <v>Giáp Văn Thịnh</v>
      </c>
      <c r="E95" s="125">
        <v>11100115709</v>
      </c>
      <c r="F95" s="41" t="str">
        <f>IFERROR((VLOOKUP($E95,'Mẫu 4A'!$D$10:$L$400,9,0)),0)</f>
        <v>Xuất sắc</v>
      </c>
      <c r="G95" s="45" t="s">
        <v>680</v>
      </c>
      <c r="H95" s="267" t="str">
        <f t="shared" si="13"/>
        <v>X</v>
      </c>
      <c r="I95" s="43" t="str">
        <f t="shared" si="14"/>
        <v/>
      </c>
      <c r="J95" s="43" t="str">
        <f t="shared" si="15"/>
        <v/>
      </c>
      <c r="K95" s="43" t="str">
        <f t="shared" si="16"/>
        <v/>
      </c>
      <c r="L95" s="259"/>
    </row>
    <row r="96" spans="1:12" s="5" customFormat="1" ht="23.45" customHeight="1" x14ac:dyDescent="0.25">
      <c r="A96" s="75">
        <v>6</v>
      </c>
      <c r="B96" s="56" t="s">
        <v>229</v>
      </c>
      <c r="C96" s="80" t="s">
        <v>230</v>
      </c>
      <c r="D96" s="35" t="str">
        <f t="shared" si="20"/>
        <v>Vũ Ngọc Quang</v>
      </c>
      <c r="E96" s="125">
        <v>11100083308</v>
      </c>
      <c r="F96" s="41" t="str">
        <f>IFERROR((VLOOKUP($E96,'Mẫu 4A'!$D$10:$L$400,9,0)),0)</f>
        <v>Tốt</v>
      </c>
      <c r="G96" s="45" t="s">
        <v>680</v>
      </c>
      <c r="H96" s="267" t="str">
        <f t="shared" si="13"/>
        <v/>
      </c>
      <c r="I96" s="43" t="str">
        <f t="shared" si="14"/>
        <v>X</v>
      </c>
      <c r="J96" s="43" t="str">
        <f t="shared" si="15"/>
        <v/>
      </c>
      <c r="K96" s="43" t="str">
        <f t="shared" si="16"/>
        <v/>
      </c>
      <c r="L96" s="259"/>
    </row>
    <row r="97" spans="1:12" s="5" customFormat="1" ht="22.5" customHeight="1" x14ac:dyDescent="0.25">
      <c r="A97" s="75">
        <v>7</v>
      </c>
      <c r="B97" s="56" t="s">
        <v>231</v>
      </c>
      <c r="C97" s="80" t="s">
        <v>115</v>
      </c>
      <c r="D97" s="35" t="str">
        <f t="shared" si="20"/>
        <v>Lê Hồng Anh Tuấn</v>
      </c>
      <c r="E97" s="125">
        <v>40900000037</v>
      </c>
      <c r="F97" s="41" t="str">
        <f>IFERROR((VLOOKUP($E97,'Mẫu 4A'!$D$10:$L$400,9,0)),0)</f>
        <v>Xuất sắc</v>
      </c>
      <c r="G97" s="45" t="s">
        <v>680</v>
      </c>
      <c r="H97" s="267" t="str">
        <f t="shared" si="13"/>
        <v>X</v>
      </c>
      <c r="I97" s="43" t="str">
        <f t="shared" si="14"/>
        <v/>
      </c>
      <c r="J97" s="43" t="str">
        <f t="shared" si="15"/>
        <v/>
      </c>
      <c r="K97" s="43" t="str">
        <f t="shared" si="16"/>
        <v/>
      </c>
      <c r="L97" s="259"/>
    </row>
    <row r="98" spans="1:12" s="5" customFormat="1" ht="23.45" customHeight="1" x14ac:dyDescent="0.25">
      <c r="A98" s="75">
        <v>8</v>
      </c>
      <c r="B98" s="56" t="s">
        <v>232</v>
      </c>
      <c r="C98" s="80" t="s">
        <v>135</v>
      </c>
      <c r="D98" s="35" t="str">
        <f t="shared" si="20"/>
        <v>Ninh Đỗ Hiệp</v>
      </c>
      <c r="E98" s="125">
        <v>11100115706</v>
      </c>
      <c r="F98" s="41" t="str">
        <f>IFERROR((VLOOKUP($E98,'Mẫu 4A'!$D$10:$L$400,9,0)),0)</f>
        <v>Tốt</v>
      </c>
      <c r="G98" s="45" t="s">
        <v>680</v>
      </c>
      <c r="H98" s="267" t="str">
        <f t="shared" si="13"/>
        <v/>
      </c>
      <c r="I98" s="43" t="str">
        <f t="shared" si="14"/>
        <v>X</v>
      </c>
      <c r="J98" s="43" t="str">
        <f t="shared" si="15"/>
        <v/>
      </c>
      <c r="K98" s="43" t="str">
        <f t="shared" si="16"/>
        <v/>
      </c>
      <c r="L98" s="259"/>
    </row>
    <row r="99" spans="1:12" s="5" customFormat="1" ht="23.45" customHeight="1" x14ac:dyDescent="0.25">
      <c r="A99" s="75">
        <v>9</v>
      </c>
      <c r="B99" s="56" t="s">
        <v>233</v>
      </c>
      <c r="C99" s="80" t="s">
        <v>115</v>
      </c>
      <c r="D99" s="35" t="str">
        <f t="shared" si="20"/>
        <v>Bùi Đặng Hoàng Tuấn</v>
      </c>
      <c r="E99" s="125">
        <v>40800000327</v>
      </c>
      <c r="F99" s="41" t="str">
        <f>IFERROR((VLOOKUP($E99,'Mẫu 4A'!$D$10:$L$400,9,0)),0)</f>
        <v>Tốt</v>
      </c>
      <c r="G99" s="45" t="s">
        <v>680</v>
      </c>
      <c r="H99" s="267" t="str">
        <f t="shared" si="13"/>
        <v/>
      </c>
      <c r="I99" s="43" t="str">
        <f t="shared" si="14"/>
        <v>X</v>
      </c>
      <c r="J99" s="43" t="str">
        <f t="shared" si="15"/>
        <v/>
      </c>
      <c r="K99" s="43" t="str">
        <f t="shared" si="16"/>
        <v/>
      </c>
      <c r="L99" s="259"/>
    </row>
    <row r="100" spans="1:12" s="5" customFormat="1" ht="23.45" customHeight="1" x14ac:dyDescent="0.25">
      <c r="A100" s="75">
        <v>10</v>
      </c>
      <c r="B100" s="56" t="s">
        <v>234</v>
      </c>
      <c r="C100" s="80" t="s">
        <v>45</v>
      </c>
      <c r="D100" s="35" t="str">
        <f t="shared" si="20"/>
        <v>Nguyễn Tiến Việt Dũng</v>
      </c>
      <c r="E100" s="125">
        <v>40800000301</v>
      </c>
      <c r="F100" s="41" t="str">
        <f>IFERROR((VLOOKUP($E100,'Mẫu 4A'!$D$10:$L$400,9,0)),0)</f>
        <v>Tốt</v>
      </c>
      <c r="G100" s="45" t="s">
        <v>680</v>
      </c>
      <c r="H100" s="267" t="str">
        <f t="shared" si="13"/>
        <v/>
      </c>
      <c r="I100" s="43" t="str">
        <f t="shared" si="14"/>
        <v>X</v>
      </c>
      <c r="J100" s="43" t="str">
        <f t="shared" si="15"/>
        <v/>
      </c>
      <c r="K100" s="43" t="str">
        <f t="shared" si="16"/>
        <v/>
      </c>
      <c r="L100" s="259"/>
    </row>
    <row r="101" spans="1:12" s="5" customFormat="1" ht="23.45" customHeight="1" x14ac:dyDescent="0.25">
      <c r="A101" s="75">
        <v>11</v>
      </c>
      <c r="B101" s="56" t="s">
        <v>235</v>
      </c>
      <c r="C101" s="80" t="s">
        <v>156</v>
      </c>
      <c r="D101" s="35" t="str">
        <f t="shared" si="20"/>
        <v>Nguyễn Cao Thắng</v>
      </c>
      <c r="E101" s="125">
        <v>80600000454</v>
      </c>
      <c r="F101" s="41" t="str">
        <f>IFERROR((VLOOKUP($E101,'Mẫu 4A'!$D$10:$L$400,9,0)),0)</f>
        <v>Xuất sắc</v>
      </c>
      <c r="G101" s="45" t="s">
        <v>680</v>
      </c>
      <c r="H101" s="267" t="str">
        <f t="shared" si="13"/>
        <v>X</v>
      </c>
      <c r="I101" s="43" t="str">
        <f t="shared" si="14"/>
        <v/>
      </c>
      <c r="J101" s="43" t="str">
        <f t="shared" si="15"/>
        <v/>
      </c>
      <c r="K101" s="43" t="str">
        <f t="shared" si="16"/>
        <v/>
      </c>
      <c r="L101" s="259"/>
    </row>
    <row r="102" spans="1:12" s="128" customFormat="1" ht="32.25" customHeight="1" x14ac:dyDescent="0.25">
      <c r="A102" s="75">
        <v>12</v>
      </c>
      <c r="B102" s="56" t="s">
        <v>236</v>
      </c>
      <c r="C102" s="126" t="s">
        <v>145</v>
      </c>
      <c r="D102" s="35" t="str">
        <f t="shared" si="20"/>
        <v>Nguyễn Thùy Dương</v>
      </c>
      <c r="E102" s="53">
        <v>21000001676</v>
      </c>
      <c r="F102" s="41" t="str">
        <f>IFERROR((VLOOKUP($E102,'Mẫu 4A'!$D$10:$L$400,9,0)),0)</f>
        <v>Tốt</v>
      </c>
      <c r="G102" s="45" t="s">
        <v>680</v>
      </c>
      <c r="H102" s="267" t="str">
        <f t="shared" si="13"/>
        <v/>
      </c>
      <c r="I102" s="43" t="str">
        <f t="shared" si="14"/>
        <v>X</v>
      </c>
      <c r="J102" s="43" t="str">
        <f t="shared" si="15"/>
        <v/>
      </c>
      <c r="K102" s="43" t="str">
        <f t="shared" si="16"/>
        <v/>
      </c>
      <c r="L102" s="259"/>
    </row>
    <row r="103" spans="1:12" s="99" customFormat="1" ht="23.45" customHeight="1" x14ac:dyDescent="0.25">
      <c r="A103" s="75">
        <v>13</v>
      </c>
      <c r="B103" s="56" t="s">
        <v>237</v>
      </c>
      <c r="C103" s="80" t="s">
        <v>238</v>
      </c>
      <c r="D103" s="35" t="str">
        <f t="shared" si="20"/>
        <v>Mai Thu Hương</v>
      </c>
      <c r="E103" s="125">
        <v>50700000433</v>
      </c>
      <c r="F103" s="41" t="str">
        <f>IFERROR((VLOOKUP($E103,'Mẫu 4A'!$D$10:$L$400,9,0)),0)</f>
        <v>Xuất sắc</v>
      </c>
      <c r="G103" s="45" t="s">
        <v>680</v>
      </c>
      <c r="H103" s="267" t="str">
        <f t="shared" si="13"/>
        <v>X</v>
      </c>
      <c r="I103" s="43" t="str">
        <f t="shared" si="14"/>
        <v/>
      </c>
      <c r="J103" s="43" t="str">
        <f t="shared" si="15"/>
        <v/>
      </c>
      <c r="K103" s="43" t="str">
        <f t="shared" si="16"/>
        <v/>
      </c>
      <c r="L103" s="259"/>
    </row>
    <row r="104" spans="1:12" s="99" customFormat="1" ht="23.45" customHeight="1" x14ac:dyDescent="0.25">
      <c r="A104" s="87" t="s">
        <v>93</v>
      </c>
      <c r="B104" s="88" t="s">
        <v>94</v>
      </c>
      <c r="C104" s="108"/>
      <c r="D104" s="108"/>
      <c r="E104" s="90"/>
      <c r="F104" s="109"/>
      <c r="G104" s="248"/>
      <c r="H104" s="267" t="str">
        <f t="shared" si="13"/>
        <v/>
      </c>
      <c r="I104" s="43" t="str">
        <f t="shared" si="14"/>
        <v/>
      </c>
      <c r="J104" s="43" t="str">
        <f t="shared" si="15"/>
        <v/>
      </c>
      <c r="K104" s="43" t="str">
        <f t="shared" si="16"/>
        <v/>
      </c>
      <c r="L104" s="259"/>
    </row>
    <row r="105" spans="1:12" s="5" customFormat="1" ht="23.45" customHeight="1" x14ac:dyDescent="0.25">
      <c r="A105" s="75">
        <v>14</v>
      </c>
      <c r="B105" s="56" t="s">
        <v>242</v>
      </c>
      <c r="C105" s="80" t="s">
        <v>243</v>
      </c>
      <c r="D105" s="35" t="str">
        <f t="shared" ref="D105:D109" si="21">TRIM(B105&amp;" "&amp;C105)</f>
        <v>Giáp Đức Nhận</v>
      </c>
      <c r="E105" s="125">
        <v>11100083290</v>
      </c>
      <c r="F105" s="41" t="str">
        <f>IFERROR((VLOOKUP($E105,'Mẫu 4A'!$D$10:$L$400,9,0)),0)</f>
        <v>Tốt</v>
      </c>
      <c r="G105" s="268" t="s">
        <v>684</v>
      </c>
      <c r="H105" s="267" t="str">
        <f>IF($F105="Xuất sắc","X","")</f>
        <v/>
      </c>
      <c r="I105" s="43" t="str">
        <f>IF($F105="Tốt","X","")</f>
        <v>X</v>
      </c>
      <c r="J105" s="43" t="str">
        <f>IF($F105="Hoàn thành","X","")</f>
        <v/>
      </c>
      <c r="K105" s="43" t="str">
        <f>IF($F105="Không hoàn thành","X","")</f>
        <v/>
      </c>
      <c r="L105" s="259"/>
    </row>
    <row r="106" spans="1:12" s="99" customFormat="1" ht="23.45" customHeight="1" x14ac:dyDescent="0.25">
      <c r="A106" s="75">
        <v>15</v>
      </c>
      <c r="B106" s="56" t="s">
        <v>239</v>
      </c>
      <c r="C106" s="80" t="s">
        <v>240</v>
      </c>
      <c r="D106" s="35" t="str">
        <f t="shared" si="21"/>
        <v>Trần Thị Thu</v>
      </c>
      <c r="E106" s="53" t="s">
        <v>241</v>
      </c>
      <c r="F106" s="41" t="str">
        <f>IFERROR((VLOOKUP($E106,'Mẫu 4A'!$D$10:$L$400,9,0)),0)</f>
        <v>Tốt</v>
      </c>
      <c r="G106" s="45" t="s">
        <v>680</v>
      </c>
      <c r="H106" s="267" t="str">
        <f t="shared" si="13"/>
        <v/>
      </c>
      <c r="I106" s="43" t="str">
        <f t="shared" si="14"/>
        <v>X</v>
      </c>
      <c r="J106" s="43" t="str">
        <f t="shared" si="15"/>
        <v/>
      </c>
      <c r="K106" s="43" t="str">
        <f t="shared" si="16"/>
        <v/>
      </c>
      <c r="L106" s="259"/>
    </row>
    <row r="107" spans="1:12" s="99" customFormat="1" ht="23.45" customHeight="1" x14ac:dyDescent="0.25">
      <c r="A107" s="75">
        <v>16</v>
      </c>
      <c r="B107" s="56" t="s">
        <v>77</v>
      </c>
      <c r="C107" s="80" t="s">
        <v>244</v>
      </c>
      <c r="D107" s="35" t="str">
        <f t="shared" si="21"/>
        <v>Thân Thị Quyết</v>
      </c>
      <c r="E107" s="53" t="s">
        <v>245</v>
      </c>
      <c r="F107" s="41" t="str">
        <f>IFERROR((VLOOKUP($E107,'Mẫu 4A'!$D$10:$L$400,9,0)),0)</f>
        <v>Tốt</v>
      </c>
      <c r="G107" s="45" t="s">
        <v>680</v>
      </c>
      <c r="H107" s="267" t="str">
        <f t="shared" si="13"/>
        <v/>
      </c>
      <c r="I107" s="43" t="str">
        <f t="shared" si="14"/>
        <v>X</v>
      </c>
      <c r="J107" s="43" t="str">
        <f t="shared" si="15"/>
        <v/>
      </c>
      <c r="K107" s="43" t="str">
        <f t="shared" si="16"/>
        <v/>
      </c>
      <c r="L107" s="259"/>
    </row>
    <row r="108" spans="1:12" s="99" customFormat="1" ht="23.45" customHeight="1" x14ac:dyDescent="0.25">
      <c r="A108" s="75">
        <v>17</v>
      </c>
      <c r="B108" s="56" t="s">
        <v>246</v>
      </c>
      <c r="C108" s="80" t="s">
        <v>247</v>
      </c>
      <c r="D108" s="35" t="str">
        <f t="shared" si="21"/>
        <v>Đỗ Thị Bích Thủy</v>
      </c>
      <c r="E108" s="53" t="s">
        <v>248</v>
      </c>
      <c r="F108" s="41" t="str">
        <f>IFERROR((VLOOKUP($E108,'Mẫu 4A'!$D$10:$L$400,9,0)),0)</f>
        <v>Tốt</v>
      </c>
      <c r="G108" s="45" t="s">
        <v>680</v>
      </c>
      <c r="H108" s="267" t="str">
        <f t="shared" si="13"/>
        <v/>
      </c>
      <c r="I108" s="43" t="str">
        <f t="shared" si="14"/>
        <v>X</v>
      </c>
      <c r="J108" s="43" t="str">
        <f t="shared" si="15"/>
        <v/>
      </c>
      <c r="K108" s="43" t="str">
        <f t="shared" si="16"/>
        <v/>
      </c>
      <c r="L108" s="259"/>
    </row>
    <row r="109" spans="1:12" s="99" customFormat="1" ht="23.45" customHeight="1" x14ac:dyDescent="0.25">
      <c r="A109" s="75">
        <v>18</v>
      </c>
      <c r="B109" s="56" t="s">
        <v>249</v>
      </c>
      <c r="C109" s="80" t="s">
        <v>250</v>
      </c>
      <c r="D109" s="35" t="str">
        <f t="shared" si="21"/>
        <v>Nguyễn Thị Thu Trang</v>
      </c>
      <c r="E109" s="53" t="s">
        <v>251</v>
      </c>
      <c r="F109" s="41" t="str">
        <f>IFERROR((VLOOKUP($E109,'Mẫu 4A'!$D$10:$L$400,9,0)),0)</f>
        <v>Tốt</v>
      </c>
      <c r="G109" s="45" t="s">
        <v>680</v>
      </c>
      <c r="H109" s="267" t="str">
        <f t="shared" si="13"/>
        <v/>
      </c>
      <c r="I109" s="43" t="str">
        <f t="shared" si="14"/>
        <v>X</v>
      </c>
      <c r="J109" s="43" t="str">
        <f t="shared" si="15"/>
        <v/>
      </c>
      <c r="K109" s="43" t="str">
        <f t="shared" si="16"/>
        <v/>
      </c>
      <c r="L109" s="259"/>
    </row>
    <row r="110" spans="1:12" s="99" customFormat="1" ht="23.45" customHeight="1" x14ac:dyDescent="0.25">
      <c r="A110" s="87" t="s">
        <v>107</v>
      </c>
      <c r="B110" s="88" t="s">
        <v>164</v>
      </c>
      <c r="C110" s="120"/>
      <c r="D110" s="120"/>
      <c r="E110" s="90"/>
      <c r="F110" s="109"/>
      <c r="G110" s="255"/>
      <c r="H110" s="267" t="str">
        <f t="shared" si="13"/>
        <v/>
      </c>
      <c r="I110" s="43" t="str">
        <f t="shared" si="14"/>
        <v/>
      </c>
      <c r="J110" s="43" t="str">
        <f t="shared" si="15"/>
        <v/>
      </c>
      <c r="K110" s="43" t="str">
        <f t="shared" si="16"/>
        <v/>
      </c>
      <c r="L110" s="259"/>
    </row>
    <row r="111" spans="1:12" s="5" customFormat="1" ht="35.25" customHeight="1" x14ac:dyDescent="0.25">
      <c r="A111" s="75">
        <v>19</v>
      </c>
      <c r="B111" s="129" t="s">
        <v>252</v>
      </c>
      <c r="C111" s="130" t="s">
        <v>247</v>
      </c>
      <c r="D111" s="35" t="str">
        <f t="shared" ref="D111" si="22">TRIM(B111&amp;" "&amp;C111)</f>
        <v>Dương Thị Thủy</v>
      </c>
      <c r="E111" s="131" t="s">
        <v>253</v>
      </c>
      <c r="F111" s="41" t="str">
        <f>IFERROR((VLOOKUP($E111,'Mẫu 4A'!$D$10:$L$400,9,0)),0)</f>
        <v>Không đánh giá</v>
      </c>
      <c r="G111" s="268" t="s">
        <v>684</v>
      </c>
      <c r="H111" s="267" t="str">
        <f t="shared" si="13"/>
        <v/>
      </c>
      <c r="I111" s="43" t="str">
        <f t="shared" si="14"/>
        <v/>
      </c>
      <c r="J111" s="43" t="str">
        <f t="shared" si="15"/>
        <v/>
      </c>
      <c r="K111" s="43" t="str">
        <f t="shared" si="16"/>
        <v/>
      </c>
      <c r="L111" s="259" t="s">
        <v>254</v>
      </c>
    </row>
    <row r="112" spans="1:12" s="107" customFormat="1" ht="23.45" customHeight="1" x14ac:dyDescent="0.25">
      <c r="A112" s="75">
        <v>20</v>
      </c>
      <c r="B112" s="56" t="s">
        <v>255</v>
      </c>
      <c r="C112" s="80" t="s">
        <v>109</v>
      </c>
      <c r="D112" s="35" t="str">
        <f t="shared" ref="D112:D119" si="23">TRIM(B112&amp;" "&amp;C112)</f>
        <v>Tạ Quốc Tấn</v>
      </c>
      <c r="E112" s="122" t="s">
        <v>256</v>
      </c>
      <c r="F112" s="41" t="str">
        <f>IFERROR((VLOOKUP($E112,'Mẫu 4A'!$D$10:$L$400,9,0)),0)</f>
        <v>Tốt</v>
      </c>
      <c r="G112" s="45" t="s">
        <v>680</v>
      </c>
      <c r="H112" s="267" t="str">
        <f t="shared" si="13"/>
        <v/>
      </c>
      <c r="I112" s="43" t="str">
        <f t="shared" si="14"/>
        <v>X</v>
      </c>
      <c r="J112" s="43" t="str">
        <f t="shared" si="15"/>
        <v/>
      </c>
      <c r="K112" s="43" t="str">
        <f t="shared" si="16"/>
        <v/>
      </c>
      <c r="L112" s="259"/>
    </row>
    <row r="113" spans="1:12" s="107" customFormat="1" ht="23.45" customHeight="1" x14ac:dyDescent="0.25">
      <c r="A113" s="75">
        <v>21</v>
      </c>
      <c r="B113" s="56" t="s">
        <v>257</v>
      </c>
      <c r="C113" s="80" t="s">
        <v>132</v>
      </c>
      <c r="D113" s="35" t="str">
        <f t="shared" si="23"/>
        <v>Nguyễn Xuân Lợi</v>
      </c>
      <c r="E113" s="122" t="s">
        <v>258</v>
      </c>
      <c r="F113" s="41" t="str">
        <f>IFERROR((VLOOKUP($E113,'Mẫu 4A'!$D$10:$L$400,9,0)),0)</f>
        <v>Tốt</v>
      </c>
      <c r="G113" s="45" t="s">
        <v>680</v>
      </c>
      <c r="H113" s="267" t="str">
        <f t="shared" si="13"/>
        <v/>
      </c>
      <c r="I113" s="43" t="str">
        <f t="shared" si="14"/>
        <v>X</v>
      </c>
      <c r="J113" s="43" t="str">
        <f t="shared" si="15"/>
        <v/>
      </c>
      <c r="K113" s="43" t="str">
        <f t="shared" si="16"/>
        <v/>
      </c>
      <c r="L113" s="259"/>
    </row>
    <row r="114" spans="1:12" s="5" customFormat="1" ht="23.45" customHeight="1" x14ac:dyDescent="0.25">
      <c r="A114" s="75">
        <v>22</v>
      </c>
      <c r="B114" s="56" t="s">
        <v>259</v>
      </c>
      <c r="C114" s="80" t="s">
        <v>260</v>
      </c>
      <c r="D114" s="35" t="str">
        <f t="shared" si="23"/>
        <v>Trần Thị Kim Loan</v>
      </c>
      <c r="E114" s="122" t="s">
        <v>261</v>
      </c>
      <c r="F114" s="41" t="str">
        <f>IFERROR((VLOOKUP($E114,'Mẫu 4A'!$D$10:$L$400,9,0)),0)</f>
        <v>Tốt</v>
      </c>
      <c r="G114" s="45" t="s">
        <v>680</v>
      </c>
      <c r="H114" s="267" t="str">
        <f t="shared" si="13"/>
        <v/>
      </c>
      <c r="I114" s="43" t="str">
        <f t="shared" si="14"/>
        <v>X</v>
      </c>
      <c r="J114" s="43" t="str">
        <f t="shared" si="15"/>
        <v/>
      </c>
      <c r="K114" s="43" t="str">
        <f t="shared" si="16"/>
        <v/>
      </c>
      <c r="L114" s="259"/>
    </row>
    <row r="115" spans="1:12" s="5" customFormat="1" ht="23.45" customHeight="1" x14ac:dyDescent="0.25">
      <c r="A115" s="75">
        <v>23</v>
      </c>
      <c r="B115" s="56" t="s">
        <v>262</v>
      </c>
      <c r="C115" s="80" t="s">
        <v>263</v>
      </c>
      <c r="D115" s="35" t="str">
        <f t="shared" si="23"/>
        <v>Huỳnh Thị Thu Nga</v>
      </c>
      <c r="E115" s="122" t="s">
        <v>264</v>
      </c>
      <c r="F115" s="41" t="str">
        <f>IFERROR((VLOOKUP($E115,'Mẫu 4A'!$D$10:$L$400,9,0)),0)</f>
        <v>Tốt</v>
      </c>
      <c r="G115" s="45" t="s">
        <v>680</v>
      </c>
      <c r="H115" s="267" t="str">
        <f t="shared" si="13"/>
        <v/>
      </c>
      <c r="I115" s="43" t="str">
        <f t="shared" si="14"/>
        <v>X</v>
      </c>
      <c r="J115" s="43" t="str">
        <f t="shared" si="15"/>
        <v/>
      </c>
      <c r="K115" s="43" t="str">
        <f t="shared" si="16"/>
        <v/>
      </c>
      <c r="L115" s="259"/>
    </row>
    <row r="116" spans="1:12" s="5" customFormat="1" ht="23.45" customHeight="1" x14ac:dyDescent="0.25">
      <c r="A116" s="75">
        <v>24</v>
      </c>
      <c r="B116" s="56" t="s">
        <v>265</v>
      </c>
      <c r="C116" s="80" t="s">
        <v>129</v>
      </c>
      <c r="D116" s="35" t="str">
        <f t="shared" si="23"/>
        <v>Lê Thị Thiện</v>
      </c>
      <c r="E116" s="122" t="s">
        <v>266</v>
      </c>
      <c r="F116" s="41" t="str">
        <f>IFERROR((VLOOKUP($E116,'Mẫu 4A'!$D$10:$L$400,9,0)),0)</f>
        <v>Tốt</v>
      </c>
      <c r="G116" s="45" t="s">
        <v>680</v>
      </c>
      <c r="H116" s="267" t="str">
        <f t="shared" si="13"/>
        <v/>
      </c>
      <c r="I116" s="43" t="str">
        <f t="shared" si="14"/>
        <v>X</v>
      </c>
      <c r="J116" s="43" t="str">
        <f t="shared" si="15"/>
        <v/>
      </c>
      <c r="K116" s="43" t="str">
        <f t="shared" si="16"/>
        <v/>
      </c>
      <c r="L116" s="259"/>
    </row>
    <row r="117" spans="1:12" s="5" customFormat="1" ht="23.45" customHeight="1" x14ac:dyDescent="0.25">
      <c r="A117" s="75">
        <v>25</v>
      </c>
      <c r="B117" s="56" t="s">
        <v>267</v>
      </c>
      <c r="C117" s="80" t="s">
        <v>268</v>
      </c>
      <c r="D117" s="35" t="str">
        <f t="shared" si="23"/>
        <v>Võ Tấn Kiệt</v>
      </c>
      <c r="E117" s="122" t="s">
        <v>269</v>
      </c>
      <c r="F117" s="41" t="str">
        <f>IFERROR((VLOOKUP($E117,'Mẫu 4A'!$D$10:$L$400,9,0)),0)</f>
        <v>Xuất sắc</v>
      </c>
      <c r="G117" s="45" t="s">
        <v>680</v>
      </c>
      <c r="H117" s="267" t="str">
        <f t="shared" si="13"/>
        <v>X</v>
      </c>
      <c r="I117" s="43" t="str">
        <f t="shared" si="14"/>
        <v/>
      </c>
      <c r="J117" s="43" t="str">
        <f t="shared" si="15"/>
        <v/>
      </c>
      <c r="K117" s="43" t="str">
        <f t="shared" si="16"/>
        <v/>
      </c>
      <c r="L117" s="259"/>
    </row>
    <row r="118" spans="1:12" s="5" customFormat="1" ht="23.45" customHeight="1" x14ac:dyDescent="0.25">
      <c r="A118" s="75">
        <v>26</v>
      </c>
      <c r="B118" s="56" t="s">
        <v>270</v>
      </c>
      <c r="C118" s="80" t="s">
        <v>271</v>
      </c>
      <c r="D118" s="35" t="str">
        <f t="shared" si="23"/>
        <v>Huỳnh Bá Triết</v>
      </c>
      <c r="E118" s="122" t="s">
        <v>272</v>
      </c>
      <c r="F118" s="41" t="str">
        <f>IFERROR((VLOOKUP($E118,'Mẫu 4A'!$D$10:$L$400,9,0)),0)</f>
        <v>Tốt</v>
      </c>
      <c r="G118" s="45" t="s">
        <v>680</v>
      </c>
      <c r="H118" s="267" t="str">
        <f t="shared" si="13"/>
        <v/>
      </c>
      <c r="I118" s="43" t="str">
        <f t="shared" si="14"/>
        <v>X</v>
      </c>
      <c r="J118" s="43" t="str">
        <f t="shared" si="15"/>
        <v/>
      </c>
      <c r="K118" s="43" t="str">
        <f t="shared" si="16"/>
        <v/>
      </c>
      <c r="L118" s="259"/>
    </row>
    <row r="119" spans="1:12" s="99" customFormat="1" ht="23.45" customHeight="1" x14ac:dyDescent="0.25">
      <c r="A119" s="75">
        <v>27</v>
      </c>
      <c r="B119" s="56" t="s">
        <v>118</v>
      </c>
      <c r="C119" s="80" t="s">
        <v>273</v>
      </c>
      <c r="D119" s="35" t="str">
        <f t="shared" si="23"/>
        <v>Trần Thanh Quí</v>
      </c>
      <c r="E119" s="122" t="s">
        <v>274</v>
      </c>
      <c r="F119" s="41" t="str">
        <f>IFERROR((VLOOKUP($E119,'Mẫu 4A'!$D$10:$L$400,9,0)),0)</f>
        <v>Tốt</v>
      </c>
      <c r="G119" s="45" t="s">
        <v>680</v>
      </c>
      <c r="H119" s="267" t="str">
        <f t="shared" si="13"/>
        <v/>
      </c>
      <c r="I119" s="43" t="str">
        <f t="shared" si="14"/>
        <v>X</v>
      </c>
      <c r="J119" s="43" t="str">
        <f t="shared" si="15"/>
        <v/>
      </c>
      <c r="K119" s="43" t="str">
        <f t="shared" si="16"/>
        <v/>
      </c>
      <c r="L119" s="259"/>
    </row>
    <row r="120" spans="1:12" s="111" customFormat="1" ht="23.45" customHeight="1" x14ac:dyDescent="0.25">
      <c r="A120" s="100" t="s">
        <v>275</v>
      </c>
      <c r="B120" s="22" t="s">
        <v>276</v>
      </c>
      <c r="C120" s="113"/>
      <c r="D120" s="113"/>
      <c r="E120" s="102"/>
      <c r="F120" s="134"/>
      <c r="G120" s="134"/>
      <c r="H120" s="267" t="str">
        <f t="shared" si="13"/>
        <v/>
      </c>
      <c r="I120" s="43" t="str">
        <f t="shared" si="14"/>
        <v/>
      </c>
      <c r="J120" s="43" t="str">
        <f t="shared" si="15"/>
        <v/>
      </c>
      <c r="K120" s="43" t="str">
        <f t="shared" si="16"/>
        <v/>
      </c>
      <c r="L120" s="259"/>
    </row>
    <row r="121" spans="1:12" s="5" customFormat="1" ht="21.75" customHeight="1" x14ac:dyDescent="0.25">
      <c r="A121" s="27" t="s">
        <v>29</v>
      </c>
      <c r="B121" s="28" t="s">
        <v>30</v>
      </c>
      <c r="C121" s="29"/>
      <c r="D121" s="29"/>
      <c r="E121" s="27"/>
      <c r="F121" s="49"/>
      <c r="G121" s="247"/>
      <c r="H121" s="267" t="str">
        <f t="shared" si="13"/>
        <v/>
      </c>
      <c r="I121" s="43" t="str">
        <f t="shared" si="14"/>
        <v/>
      </c>
      <c r="J121" s="43" t="str">
        <f t="shared" si="15"/>
        <v/>
      </c>
      <c r="K121" s="43" t="str">
        <f t="shared" si="16"/>
        <v/>
      </c>
      <c r="L121" s="259"/>
    </row>
    <row r="122" spans="1:12" s="5" customFormat="1" ht="23.45" customHeight="1" x14ac:dyDescent="0.25">
      <c r="A122" s="136">
        <v>1</v>
      </c>
      <c r="B122" s="56" t="s">
        <v>277</v>
      </c>
      <c r="C122" s="80" t="s">
        <v>278</v>
      </c>
      <c r="D122" s="35" t="str">
        <f t="shared" ref="D122:D133" si="24">TRIM(B122&amp;" "&amp;C122)</f>
        <v>Hồ Văn Sĩ</v>
      </c>
      <c r="E122" s="137">
        <v>11100000707</v>
      </c>
      <c r="F122" s="41" t="str">
        <f>IFERROR((VLOOKUP($E122,'Mẫu 4A'!$D$10:$L$400,9,0)),0)</f>
        <v>Xuất sắc</v>
      </c>
      <c r="G122" s="268" t="s">
        <v>685</v>
      </c>
      <c r="H122" s="267" t="str">
        <f t="shared" si="13"/>
        <v>X</v>
      </c>
      <c r="I122" s="43" t="str">
        <f t="shared" si="14"/>
        <v/>
      </c>
      <c r="J122" s="43" t="str">
        <f t="shared" si="15"/>
        <v/>
      </c>
      <c r="K122" s="43" t="str">
        <f t="shared" si="16"/>
        <v/>
      </c>
      <c r="L122" s="259"/>
    </row>
    <row r="123" spans="1:12" s="5" customFormat="1" ht="23.45" customHeight="1" x14ac:dyDescent="0.25">
      <c r="A123" s="136">
        <v>2</v>
      </c>
      <c r="B123" s="56" t="s">
        <v>74</v>
      </c>
      <c r="C123" s="80" t="s">
        <v>109</v>
      </c>
      <c r="D123" s="35" t="str">
        <f t="shared" si="24"/>
        <v>Nguyễn Văn Tấn</v>
      </c>
      <c r="E123" s="137">
        <v>11100000732</v>
      </c>
      <c r="F123" s="41" t="str">
        <f>IFERROR((VLOOKUP($E123,'Mẫu 4A'!$D$10:$L$400,9,0)),0)</f>
        <v>Tốt</v>
      </c>
      <c r="G123" s="45" t="s">
        <v>680</v>
      </c>
      <c r="H123" s="267" t="str">
        <f t="shared" si="13"/>
        <v/>
      </c>
      <c r="I123" s="43" t="str">
        <f t="shared" si="14"/>
        <v>X</v>
      </c>
      <c r="J123" s="43" t="str">
        <f t="shared" si="15"/>
        <v/>
      </c>
      <c r="K123" s="43" t="str">
        <f t="shared" si="16"/>
        <v/>
      </c>
      <c r="L123" s="259"/>
    </row>
    <row r="124" spans="1:12" s="5" customFormat="1" ht="23.45" customHeight="1" x14ac:dyDescent="0.25">
      <c r="A124" s="136">
        <v>3</v>
      </c>
      <c r="B124" s="56" t="s">
        <v>47</v>
      </c>
      <c r="C124" s="80" t="s">
        <v>279</v>
      </c>
      <c r="D124" s="35" t="str">
        <f t="shared" si="24"/>
        <v>Nguyễn Thị Nhuận</v>
      </c>
      <c r="E124" s="137">
        <v>11100000798</v>
      </c>
      <c r="F124" s="41" t="str">
        <f>IFERROR((VLOOKUP($E124,'Mẫu 4A'!$D$10:$L$400,9,0)),0)</f>
        <v>Xuất sắc</v>
      </c>
      <c r="G124" s="45" t="s">
        <v>680</v>
      </c>
      <c r="H124" s="267" t="str">
        <f t="shared" si="13"/>
        <v>X</v>
      </c>
      <c r="I124" s="43" t="str">
        <f t="shared" si="14"/>
        <v/>
      </c>
      <c r="J124" s="43" t="str">
        <f t="shared" si="15"/>
        <v/>
      </c>
      <c r="K124" s="43" t="str">
        <f t="shared" si="16"/>
        <v/>
      </c>
      <c r="L124" s="259"/>
    </row>
    <row r="125" spans="1:12" s="5" customFormat="1" ht="23.45" customHeight="1" x14ac:dyDescent="0.25">
      <c r="A125" s="136">
        <v>4</v>
      </c>
      <c r="B125" s="56" t="s">
        <v>280</v>
      </c>
      <c r="C125" s="80" t="s">
        <v>88</v>
      </c>
      <c r="D125" s="35" t="str">
        <f t="shared" si="24"/>
        <v>Huỳnh Thị Mai</v>
      </c>
      <c r="E125" s="137">
        <v>11100083384</v>
      </c>
      <c r="F125" s="41" t="str">
        <f>IFERROR((VLOOKUP($E125,'Mẫu 4A'!$D$10:$L$400,9,0)),0)</f>
        <v>Xuất sắc</v>
      </c>
      <c r="G125" s="45" t="s">
        <v>680</v>
      </c>
      <c r="H125" s="267" t="str">
        <f t="shared" si="13"/>
        <v>X</v>
      </c>
      <c r="I125" s="43" t="str">
        <f t="shared" si="14"/>
        <v/>
      </c>
      <c r="J125" s="43" t="str">
        <f t="shared" si="15"/>
        <v/>
      </c>
      <c r="K125" s="43" t="str">
        <f t="shared" si="16"/>
        <v/>
      </c>
      <c r="L125" s="259"/>
    </row>
    <row r="126" spans="1:12" s="5" customFormat="1" ht="23.45" customHeight="1" x14ac:dyDescent="0.25">
      <c r="A126" s="136">
        <v>5</v>
      </c>
      <c r="B126" s="56" t="s">
        <v>281</v>
      </c>
      <c r="C126" s="80" t="s">
        <v>282</v>
      </c>
      <c r="D126" s="35" t="str">
        <f t="shared" si="24"/>
        <v>Võ Thị Xuân Thơ</v>
      </c>
      <c r="E126" s="137">
        <v>11100000782</v>
      </c>
      <c r="F126" s="41" t="str">
        <f>IFERROR((VLOOKUP($E126,'Mẫu 4A'!$D$10:$L$400,9,0)),0)</f>
        <v>Xuất sắc</v>
      </c>
      <c r="G126" s="45" t="s">
        <v>680</v>
      </c>
      <c r="H126" s="267" t="str">
        <f t="shared" si="13"/>
        <v>X</v>
      </c>
      <c r="I126" s="43" t="str">
        <f t="shared" si="14"/>
        <v/>
      </c>
      <c r="J126" s="43" t="str">
        <f t="shared" si="15"/>
        <v/>
      </c>
      <c r="K126" s="43" t="str">
        <f t="shared" si="16"/>
        <v/>
      </c>
      <c r="L126" s="259"/>
    </row>
    <row r="127" spans="1:12" s="5" customFormat="1" ht="41.45" customHeight="1" x14ac:dyDescent="0.25">
      <c r="A127" s="136">
        <v>6</v>
      </c>
      <c r="B127" s="56" t="s">
        <v>283</v>
      </c>
      <c r="C127" s="80" t="s">
        <v>284</v>
      </c>
      <c r="D127" s="35" t="str">
        <f t="shared" si="24"/>
        <v>Nguyễn Thị Thanh Thảo</v>
      </c>
      <c r="E127" s="137">
        <v>11100115707</v>
      </c>
      <c r="F127" s="41" t="str">
        <f>IFERROR((VLOOKUP($E127,'Mẫu 4A'!$D$10:$L$400,9,0)),0)</f>
        <v>Xuất sắc</v>
      </c>
      <c r="G127" s="45" t="s">
        <v>680</v>
      </c>
      <c r="H127" s="267" t="str">
        <f t="shared" si="13"/>
        <v>X</v>
      </c>
      <c r="I127" s="43" t="str">
        <f t="shared" si="14"/>
        <v/>
      </c>
      <c r="J127" s="43" t="str">
        <f t="shared" si="15"/>
        <v/>
      </c>
      <c r="K127" s="43" t="str">
        <f t="shared" si="16"/>
        <v/>
      </c>
      <c r="L127" s="259"/>
    </row>
    <row r="128" spans="1:12" s="5" customFormat="1" ht="23.45" customHeight="1" x14ac:dyDescent="0.25">
      <c r="A128" s="136">
        <v>7</v>
      </c>
      <c r="B128" s="56" t="s">
        <v>285</v>
      </c>
      <c r="C128" s="80" t="s">
        <v>286</v>
      </c>
      <c r="D128" s="35" t="str">
        <f t="shared" si="24"/>
        <v>Giáp Thị Vượng</v>
      </c>
      <c r="E128" s="137">
        <v>11100115705</v>
      </c>
      <c r="F128" s="41" t="str">
        <f>IFERROR((VLOOKUP($E128,'Mẫu 4A'!$D$10:$L$400,9,0)),0)</f>
        <v>Xuất sắc</v>
      </c>
      <c r="G128" s="45" t="s">
        <v>680</v>
      </c>
      <c r="H128" s="267" t="str">
        <f t="shared" si="13"/>
        <v>X</v>
      </c>
      <c r="I128" s="43" t="str">
        <f t="shared" si="14"/>
        <v/>
      </c>
      <c r="J128" s="43" t="str">
        <f t="shared" si="15"/>
        <v/>
      </c>
      <c r="K128" s="43" t="str">
        <f t="shared" si="16"/>
        <v/>
      </c>
      <c r="L128" s="259"/>
    </row>
    <row r="129" spans="1:12" s="5" customFormat="1" ht="23.45" customHeight="1" x14ac:dyDescent="0.25">
      <c r="A129" s="136">
        <v>8</v>
      </c>
      <c r="B129" s="56" t="s">
        <v>287</v>
      </c>
      <c r="C129" s="80" t="s">
        <v>288</v>
      </c>
      <c r="D129" s="35" t="str">
        <f t="shared" si="24"/>
        <v>Vương Hội Khánh</v>
      </c>
      <c r="E129" s="137">
        <v>40400000575</v>
      </c>
      <c r="F129" s="41" t="str">
        <f>IFERROR((VLOOKUP($E129,'Mẫu 4A'!$D$10:$L$400,9,0)),0)</f>
        <v>Xuất sắc</v>
      </c>
      <c r="G129" s="45" t="s">
        <v>680</v>
      </c>
      <c r="H129" s="267" t="str">
        <f t="shared" si="13"/>
        <v>X</v>
      </c>
      <c r="I129" s="43" t="str">
        <f t="shared" si="14"/>
        <v/>
      </c>
      <c r="J129" s="43" t="str">
        <f t="shared" si="15"/>
        <v/>
      </c>
      <c r="K129" s="43" t="str">
        <f t="shared" si="16"/>
        <v/>
      </c>
      <c r="L129" s="259"/>
    </row>
    <row r="130" spans="1:12" s="5" customFormat="1" ht="23.45" customHeight="1" x14ac:dyDescent="0.25">
      <c r="A130" s="136">
        <v>9</v>
      </c>
      <c r="B130" s="56" t="s">
        <v>47</v>
      </c>
      <c r="C130" s="80" t="s">
        <v>217</v>
      </c>
      <c r="D130" s="35" t="str">
        <f t="shared" si="24"/>
        <v>Nguyễn Thị Thùy</v>
      </c>
      <c r="E130" s="137">
        <v>50700000362</v>
      </c>
      <c r="F130" s="41" t="str">
        <f>IFERROR((VLOOKUP($E130,'Mẫu 4A'!$D$10:$L$400,9,0)),0)</f>
        <v>Xuất sắc</v>
      </c>
      <c r="G130" s="45" t="s">
        <v>680</v>
      </c>
      <c r="H130" s="267" t="str">
        <f t="shared" si="13"/>
        <v>X</v>
      </c>
      <c r="I130" s="43" t="str">
        <f t="shared" si="14"/>
        <v/>
      </c>
      <c r="J130" s="43" t="str">
        <f t="shared" si="15"/>
        <v/>
      </c>
      <c r="K130" s="43" t="str">
        <f t="shared" si="16"/>
        <v/>
      </c>
      <c r="L130" s="259"/>
    </row>
    <row r="131" spans="1:12" s="5" customFormat="1" ht="45.2" customHeight="1" x14ac:dyDescent="0.25">
      <c r="A131" s="136">
        <v>10</v>
      </c>
      <c r="B131" s="56" t="s">
        <v>289</v>
      </c>
      <c r="C131" s="80" t="s">
        <v>290</v>
      </c>
      <c r="D131" s="35" t="str">
        <f t="shared" si="24"/>
        <v>Võ Thị Lệ Trân</v>
      </c>
      <c r="E131" s="137">
        <v>50700000428</v>
      </c>
      <c r="F131" s="41" t="str">
        <f>IFERROR((VLOOKUP($E131,'Mẫu 4A'!$D$10:$L$400,9,0)),0)</f>
        <v>Xuất sắc</v>
      </c>
      <c r="G131" s="45" t="s">
        <v>680</v>
      </c>
      <c r="H131" s="267" t="str">
        <f t="shared" si="13"/>
        <v>X</v>
      </c>
      <c r="I131" s="43" t="str">
        <f t="shared" si="14"/>
        <v/>
      </c>
      <c r="J131" s="43" t="str">
        <f t="shared" si="15"/>
        <v/>
      </c>
      <c r="K131" s="43" t="str">
        <f t="shared" si="16"/>
        <v/>
      </c>
      <c r="L131" s="259"/>
    </row>
    <row r="132" spans="1:12" s="5" customFormat="1" ht="48.75" customHeight="1" x14ac:dyDescent="0.25">
      <c r="A132" s="136">
        <v>11</v>
      </c>
      <c r="B132" s="58" t="s">
        <v>291</v>
      </c>
      <c r="C132" s="80" t="s">
        <v>292</v>
      </c>
      <c r="D132" s="35" t="str">
        <f t="shared" si="24"/>
        <v>Thái Thị My Sa</v>
      </c>
      <c r="E132" s="137">
        <v>80600000227</v>
      </c>
      <c r="F132" s="41" t="str">
        <f>IFERROR((VLOOKUP($E132,'Mẫu 4A'!$D$10:$L$400,9,0)),0)</f>
        <v>Tốt</v>
      </c>
      <c r="G132" s="45" t="s">
        <v>680</v>
      </c>
      <c r="H132" s="267" t="str">
        <f t="shared" si="13"/>
        <v/>
      </c>
      <c r="I132" s="43" t="str">
        <f t="shared" si="14"/>
        <v>X</v>
      </c>
      <c r="J132" s="43" t="str">
        <f t="shared" si="15"/>
        <v/>
      </c>
      <c r="K132" s="43" t="str">
        <f t="shared" si="16"/>
        <v/>
      </c>
      <c r="L132" s="259" t="s">
        <v>293</v>
      </c>
    </row>
    <row r="133" spans="1:12" s="55" customFormat="1" ht="45.2" customHeight="1" x14ac:dyDescent="0.25">
      <c r="A133" s="140">
        <v>12</v>
      </c>
      <c r="B133" s="58" t="s">
        <v>294</v>
      </c>
      <c r="C133" s="80" t="s">
        <v>150</v>
      </c>
      <c r="D133" s="35" t="str">
        <f t="shared" si="24"/>
        <v>Nguyễn Thị Hải Hà</v>
      </c>
      <c r="E133" s="137">
        <v>11100115720</v>
      </c>
      <c r="F133" s="41" t="str">
        <f>IFERROR((VLOOKUP($E133,'Mẫu 4A'!$D$10:$L$400,9,0)),0)</f>
        <v>Xuất sắc</v>
      </c>
      <c r="G133" s="45" t="s">
        <v>680</v>
      </c>
      <c r="H133" s="267" t="str">
        <f t="shared" si="13"/>
        <v>X</v>
      </c>
      <c r="I133" s="43" t="str">
        <f t="shared" si="14"/>
        <v/>
      </c>
      <c r="J133" s="43" t="str">
        <f t="shared" si="15"/>
        <v/>
      </c>
      <c r="K133" s="43" t="str">
        <f t="shared" si="16"/>
        <v/>
      </c>
      <c r="L133" s="259"/>
    </row>
    <row r="134" spans="1:12" s="99" customFormat="1" ht="23.45" customHeight="1" x14ac:dyDescent="0.25">
      <c r="A134" s="87" t="s">
        <v>107</v>
      </c>
      <c r="B134" s="88" t="s">
        <v>164</v>
      </c>
      <c r="C134" s="120"/>
      <c r="D134" s="120"/>
      <c r="E134" s="90"/>
      <c r="F134" s="109"/>
      <c r="G134" s="253"/>
      <c r="H134" s="267" t="str">
        <f t="shared" si="13"/>
        <v/>
      </c>
      <c r="I134" s="43" t="str">
        <f t="shared" si="14"/>
        <v/>
      </c>
      <c r="J134" s="43" t="str">
        <f t="shared" si="15"/>
        <v/>
      </c>
      <c r="K134" s="43" t="str">
        <f t="shared" si="16"/>
        <v/>
      </c>
      <c r="L134" s="259"/>
    </row>
    <row r="135" spans="1:12" s="99" customFormat="1" ht="33.950000000000003" customHeight="1" x14ac:dyDescent="0.25">
      <c r="A135" s="136">
        <v>13</v>
      </c>
      <c r="B135" s="56" t="s">
        <v>295</v>
      </c>
      <c r="C135" s="80" t="s">
        <v>119</v>
      </c>
      <c r="D135" s="35" t="str">
        <f t="shared" ref="D135:D138" si="25">TRIM(B135&amp;" "&amp;C135)</f>
        <v>Võ Minh Phương</v>
      </c>
      <c r="E135" s="137" t="s">
        <v>296</v>
      </c>
      <c r="F135" s="41" t="str">
        <f>IFERROR((VLOOKUP($E135,'Mẫu 4A'!$D$10:$L$400,9,0)),0)</f>
        <v>Xuất sắc</v>
      </c>
      <c r="G135" s="268" t="s">
        <v>685</v>
      </c>
      <c r="H135" s="267" t="str">
        <f t="shared" si="13"/>
        <v>X</v>
      </c>
      <c r="I135" s="43" t="str">
        <f t="shared" si="14"/>
        <v/>
      </c>
      <c r="J135" s="43" t="str">
        <f t="shared" si="15"/>
        <v/>
      </c>
      <c r="K135" s="43" t="str">
        <f t="shared" si="16"/>
        <v/>
      </c>
      <c r="L135" s="259"/>
    </row>
    <row r="136" spans="1:12" s="99" customFormat="1" ht="23.45" customHeight="1" x14ac:dyDescent="0.25">
      <c r="A136" s="136">
        <v>14</v>
      </c>
      <c r="B136" s="56" t="s">
        <v>297</v>
      </c>
      <c r="C136" s="80" t="s">
        <v>298</v>
      </c>
      <c r="D136" s="35" t="str">
        <f t="shared" si="25"/>
        <v>Nguyễn Việt Tiến</v>
      </c>
      <c r="E136" s="137" t="s">
        <v>299</v>
      </c>
      <c r="F136" s="41" t="str">
        <f>IFERROR((VLOOKUP($E136,'Mẫu 4A'!$D$10:$L$400,9,0)),0)</f>
        <v>Xuất sắc</v>
      </c>
      <c r="G136" s="45" t="s">
        <v>680</v>
      </c>
      <c r="H136" s="267" t="str">
        <f t="shared" si="13"/>
        <v>X</v>
      </c>
      <c r="I136" s="43" t="str">
        <f t="shared" si="14"/>
        <v/>
      </c>
      <c r="J136" s="43" t="str">
        <f t="shared" si="15"/>
        <v/>
      </c>
      <c r="K136" s="43" t="str">
        <f t="shared" si="16"/>
        <v/>
      </c>
      <c r="L136" s="259"/>
    </row>
    <row r="137" spans="1:12" s="99" customFormat="1" ht="23.45" customHeight="1" x14ac:dyDescent="0.25">
      <c r="A137" s="136">
        <v>15</v>
      </c>
      <c r="B137" s="56" t="s">
        <v>300</v>
      </c>
      <c r="C137" s="80" t="s">
        <v>301</v>
      </c>
      <c r="D137" s="35" t="str">
        <f t="shared" si="25"/>
        <v>Sỹ Thị Chung</v>
      </c>
      <c r="E137" s="137" t="s">
        <v>302</v>
      </c>
      <c r="F137" s="41" t="str">
        <f>IFERROR((VLOOKUP($E137,'Mẫu 4A'!$D$10:$L$400,9,0)),0)</f>
        <v>Xuất sắc</v>
      </c>
      <c r="G137" s="45" t="s">
        <v>680</v>
      </c>
      <c r="H137" s="267" t="str">
        <f t="shared" si="13"/>
        <v>X</v>
      </c>
      <c r="I137" s="43" t="str">
        <f t="shared" si="14"/>
        <v/>
      </c>
      <c r="J137" s="43" t="str">
        <f t="shared" si="15"/>
        <v/>
      </c>
      <c r="K137" s="43" t="str">
        <f t="shared" si="16"/>
        <v/>
      </c>
      <c r="L137" s="259"/>
    </row>
    <row r="138" spans="1:12" s="99" customFormat="1" ht="23.45" customHeight="1" x14ac:dyDescent="0.25">
      <c r="A138" s="136">
        <v>16</v>
      </c>
      <c r="B138" s="56" t="s">
        <v>47</v>
      </c>
      <c r="C138" s="80" t="s">
        <v>303</v>
      </c>
      <c r="D138" s="35" t="str">
        <f t="shared" si="25"/>
        <v>Nguyễn Thị Tất</v>
      </c>
      <c r="E138" s="137" t="s">
        <v>304</v>
      </c>
      <c r="F138" s="41" t="str">
        <f>IFERROR((VLOOKUP($E138,'Mẫu 4A'!$D$10:$L$400,9,0)),0)</f>
        <v>Xuất sắc</v>
      </c>
      <c r="G138" s="45" t="s">
        <v>680</v>
      </c>
      <c r="H138" s="267" t="str">
        <f t="shared" ref="H138:H201" si="26">IF($F138="Xuất sắc","X","")</f>
        <v>X</v>
      </c>
      <c r="I138" s="43" t="str">
        <f t="shared" ref="I138:I201" si="27">IF($F138="Tốt","X","")</f>
        <v/>
      </c>
      <c r="J138" s="43" t="str">
        <f t="shared" ref="J138:J201" si="28">IF($F138="Hoàn thành","X","")</f>
        <v/>
      </c>
      <c r="K138" s="43" t="str">
        <f t="shared" ref="K138:K201" si="29">IF($F138="Không hoàn thành","X","")</f>
        <v/>
      </c>
      <c r="L138" s="259"/>
    </row>
    <row r="139" spans="1:12" s="111" customFormat="1" ht="23.45" customHeight="1" x14ac:dyDescent="0.25">
      <c r="A139" s="100" t="s">
        <v>305</v>
      </c>
      <c r="B139" s="22" t="s">
        <v>306</v>
      </c>
      <c r="C139" s="113"/>
      <c r="D139" s="113"/>
      <c r="E139" s="102"/>
      <c r="F139" s="134"/>
      <c r="G139" s="256"/>
      <c r="H139" s="267" t="str">
        <f t="shared" si="26"/>
        <v/>
      </c>
      <c r="I139" s="43" t="str">
        <f t="shared" si="27"/>
        <v/>
      </c>
      <c r="J139" s="43" t="str">
        <f t="shared" si="28"/>
        <v/>
      </c>
      <c r="K139" s="43" t="str">
        <f t="shared" si="29"/>
        <v/>
      </c>
      <c r="L139" s="259"/>
    </row>
    <row r="140" spans="1:12" s="5" customFormat="1" ht="27.2" customHeight="1" x14ac:dyDescent="0.25">
      <c r="A140" s="27" t="s">
        <v>29</v>
      </c>
      <c r="B140" s="28" t="s">
        <v>30</v>
      </c>
      <c r="C140" s="29"/>
      <c r="D140" s="29"/>
      <c r="E140" s="27"/>
      <c r="F140" s="49"/>
      <c r="G140" s="247"/>
      <c r="H140" s="267" t="str">
        <f t="shared" si="26"/>
        <v/>
      </c>
      <c r="I140" s="43" t="str">
        <f t="shared" si="27"/>
        <v/>
      </c>
      <c r="J140" s="43" t="str">
        <f t="shared" si="28"/>
        <v/>
      </c>
      <c r="K140" s="43" t="str">
        <f t="shared" si="29"/>
        <v/>
      </c>
      <c r="L140" s="259"/>
    </row>
    <row r="141" spans="1:12" s="5" customFormat="1" ht="31.5" customHeight="1" x14ac:dyDescent="0.25">
      <c r="A141" s="75">
        <v>1</v>
      </c>
      <c r="B141" s="56" t="s">
        <v>307</v>
      </c>
      <c r="C141" s="80" t="s">
        <v>250</v>
      </c>
      <c r="D141" s="35" t="str">
        <f t="shared" ref="D141:D142" si="30">TRIM(B141&amp;" "&amp;C141)</f>
        <v>Nguyễn Ngọc Trang</v>
      </c>
      <c r="E141" s="53">
        <v>11100000746</v>
      </c>
      <c r="F141" s="41" t="str">
        <f>IFERROR((VLOOKUP($E141,'Mẫu 4A'!$D$10:$L$400,9,0)),0)</f>
        <v>Tốt</v>
      </c>
      <c r="G141" s="268" t="s">
        <v>686</v>
      </c>
      <c r="H141" s="267" t="str">
        <f t="shared" si="26"/>
        <v/>
      </c>
      <c r="I141" s="43" t="str">
        <f t="shared" si="27"/>
        <v>X</v>
      </c>
      <c r="J141" s="43" t="str">
        <f t="shared" si="28"/>
        <v/>
      </c>
      <c r="K141" s="43" t="str">
        <f t="shared" si="29"/>
        <v/>
      </c>
      <c r="L141" s="259" t="s">
        <v>117</v>
      </c>
    </row>
    <row r="142" spans="1:12" s="107" customFormat="1" ht="33" customHeight="1" x14ac:dyDescent="0.25">
      <c r="A142" s="75">
        <v>2</v>
      </c>
      <c r="B142" s="56" t="s">
        <v>308</v>
      </c>
      <c r="C142" s="80" t="s">
        <v>48</v>
      </c>
      <c r="D142" s="35" t="str">
        <f t="shared" si="30"/>
        <v>Huỳnh Thị Cẩm Hoa</v>
      </c>
      <c r="E142" s="53">
        <v>31000001254</v>
      </c>
      <c r="F142" s="41" t="str">
        <f>IFERROR((VLOOKUP($E142,'Mẫu 4A'!$D$10:$L$400,9,0)),0)</f>
        <v>Tốt</v>
      </c>
      <c r="G142" s="45" t="s">
        <v>680</v>
      </c>
      <c r="H142" s="267" t="str">
        <f t="shared" si="26"/>
        <v/>
      </c>
      <c r="I142" s="43" t="str">
        <f t="shared" si="27"/>
        <v>X</v>
      </c>
      <c r="J142" s="43" t="str">
        <f t="shared" si="28"/>
        <v/>
      </c>
      <c r="K142" s="43" t="str">
        <f t="shared" si="29"/>
        <v/>
      </c>
      <c r="L142" s="259"/>
    </row>
    <row r="143" spans="1:12" s="107" customFormat="1" ht="23.45" customHeight="1" x14ac:dyDescent="0.25">
      <c r="A143" s="87" t="s">
        <v>107</v>
      </c>
      <c r="B143" s="88" t="s">
        <v>164</v>
      </c>
      <c r="C143" s="120"/>
      <c r="D143" s="120"/>
      <c r="E143" s="90"/>
      <c r="F143" s="109"/>
      <c r="G143" s="253"/>
      <c r="H143" s="267" t="str">
        <f t="shared" si="26"/>
        <v/>
      </c>
      <c r="I143" s="43" t="str">
        <f t="shared" si="27"/>
        <v/>
      </c>
      <c r="J143" s="43" t="str">
        <f t="shared" si="28"/>
        <v/>
      </c>
      <c r="K143" s="43" t="str">
        <f t="shared" si="29"/>
        <v/>
      </c>
      <c r="L143" s="259"/>
    </row>
    <row r="144" spans="1:12" s="5" customFormat="1" ht="33" customHeight="1" x14ac:dyDescent="0.25">
      <c r="A144" s="75">
        <v>3</v>
      </c>
      <c r="B144" s="142" t="s">
        <v>309</v>
      </c>
      <c r="C144" s="80" t="s">
        <v>45</v>
      </c>
      <c r="D144" s="35" t="str">
        <f t="shared" ref="D144" si="31">TRIM(B144&amp;" "&amp;C144)</f>
        <v>Lê Tiến Dũng</v>
      </c>
      <c r="E144" s="53" t="s">
        <v>310</v>
      </c>
      <c r="F144" s="41" t="str">
        <f>IFERROR((VLOOKUP($E144,'Mẫu 4A'!$D$10:$L$400,9,0)),0)</f>
        <v>Tốt</v>
      </c>
      <c r="G144" s="268" t="s">
        <v>686</v>
      </c>
      <c r="H144" s="267" t="str">
        <f t="shared" si="26"/>
        <v/>
      </c>
      <c r="I144" s="43" t="str">
        <f t="shared" si="27"/>
        <v>X</v>
      </c>
      <c r="J144" s="43" t="str">
        <f t="shared" si="28"/>
        <v/>
      </c>
      <c r="K144" s="43" t="str">
        <f t="shared" si="29"/>
        <v/>
      </c>
      <c r="L144" s="259"/>
    </row>
    <row r="145" spans="1:12" s="111" customFormat="1" ht="23.45" customHeight="1" x14ac:dyDescent="0.25">
      <c r="A145" s="100" t="s">
        <v>311</v>
      </c>
      <c r="B145" s="112" t="s">
        <v>312</v>
      </c>
      <c r="C145" s="113"/>
      <c r="D145" s="113"/>
      <c r="E145" s="102"/>
      <c r="F145" s="134"/>
      <c r="G145" s="256"/>
      <c r="H145" s="267" t="str">
        <f t="shared" si="26"/>
        <v/>
      </c>
      <c r="I145" s="43" t="str">
        <f t="shared" si="27"/>
        <v/>
      </c>
      <c r="J145" s="43" t="str">
        <f t="shared" si="28"/>
        <v/>
      </c>
      <c r="K145" s="43" t="str">
        <f t="shared" si="29"/>
        <v/>
      </c>
      <c r="L145" s="259"/>
    </row>
    <row r="146" spans="1:12" s="5" customFormat="1" ht="29.25" customHeight="1" x14ac:dyDescent="0.25">
      <c r="A146" s="27" t="s">
        <v>29</v>
      </c>
      <c r="B146" s="28" t="s">
        <v>30</v>
      </c>
      <c r="C146" s="29"/>
      <c r="D146" s="29"/>
      <c r="E146" s="27"/>
      <c r="F146" s="49"/>
      <c r="G146" s="247"/>
      <c r="H146" s="267" t="str">
        <f t="shared" si="26"/>
        <v/>
      </c>
      <c r="I146" s="43" t="str">
        <f t="shared" si="27"/>
        <v/>
      </c>
      <c r="J146" s="43" t="str">
        <f t="shared" si="28"/>
        <v/>
      </c>
      <c r="K146" s="43" t="str">
        <f t="shared" si="29"/>
        <v/>
      </c>
      <c r="L146" s="259"/>
    </row>
    <row r="147" spans="1:12" s="5" customFormat="1" ht="23.45" customHeight="1" x14ac:dyDescent="0.25">
      <c r="A147" s="75">
        <v>1</v>
      </c>
      <c r="B147" s="56" t="s">
        <v>121</v>
      </c>
      <c r="C147" s="80" t="s">
        <v>313</v>
      </c>
      <c r="D147" s="35" t="str">
        <f t="shared" ref="D147:D149" si="32">TRIM(B147&amp;" "&amp;C147)</f>
        <v>Nguyễn Thanh Lâm</v>
      </c>
      <c r="E147" s="143" t="s">
        <v>314</v>
      </c>
      <c r="F147" s="41" t="str">
        <f>IFERROR((VLOOKUP($E147,'Mẫu 4A'!$D$10:$L$400,9,0)),0)</f>
        <v>Xuất sắc</v>
      </c>
      <c r="G147" s="258" t="s">
        <v>687</v>
      </c>
      <c r="H147" s="267" t="str">
        <f t="shared" si="26"/>
        <v>X</v>
      </c>
      <c r="I147" s="43" t="str">
        <f t="shared" si="27"/>
        <v/>
      </c>
      <c r="J147" s="43" t="str">
        <f t="shared" si="28"/>
        <v/>
      </c>
      <c r="K147" s="43" t="str">
        <f t="shared" si="29"/>
        <v/>
      </c>
      <c r="L147" s="259"/>
    </row>
    <row r="148" spans="1:12" s="107" customFormat="1" ht="23.45" customHeight="1" x14ac:dyDescent="0.25">
      <c r="A148" s="75">
        <v>2</v>
      </c>
      <c r="B148" s="56" t="s">
        <v>315</v>
      </c>
      <c r="C148" s="80" t="s">
        <v>316</v>
      </c>
      <c r="D148" s="35" t="str">
        <f t="shared" si="32"/>
        <v>Phạm Minh Nghĩa</v>
      </c>
      <c r="E148" s="143" t="s">
        <v>317</v>
      </c>
      <c r="F148" s="41" t="str">
        <f>IFERROR((VLOOKUP($E148,'Mẫu 4A'!$D$10:$L$400,9,0)),0)</f>
        <v>Tốt</v>
      </c>
      <c r="G148" s="45" t="s">
        <v>680</v>
      </c>
      <c r="H148" s="267" t="str">
        <f t="shared" si="26"/>
        <v/>
      </c>
      <c r="I148" s="43" t="str">
        <f t="shared" si="27"/>
        <v>X</v>
      </c>
      <c r="J148" s="43" t="str">
        <f t="shared" si="28"/>
        <v/>
      </c>
      <c r="K148" s="43" t="str">
        <f t="shared" si="29"/>
        <v/>
      </c>
      <c r="L148" s="259"/>
    </row>
    <row r="149" spans="1:12" s="107" customFormat="1" ht="39.75" customHeight="1" x14ac:dyDescent="0.25">
      <c r="A149" s="75">
        <v>3</v>
      </c>
      <c r="B149" s="56" t="s">
        <v>318</v>
      </c>
      <c r="C149" s="80" t="s">
        <v>91</v>
      </c>
      <c r="D149" s="35" t="str">
        <f t="shared" si="32"/>
        <v>Nguyễn Thị Ngọc Anh</v>
      </c>
      <c r="E149" s="143" t="s">
        <v>319</v>
      </c>
      <c r="F149" s="41" t="str">
        <f>IFERROR((VLOOKUP($E149,'Mẫu 4A'!$D$10:$L$400,9,0)),0)</f>
        <v>Tốt</v>
      </c>
      <c r="G149" s="45" t="s">
        <v>680</v>
      </c>
      <c r="H149" s="267" t="str">
        <f t="shared" si="26"/>
        <v/>
      </c>
      <c r="I149" s="43" t="str">
        <f t="shared" si="27"/>
        <v>X</v>
      </c>
      <c r="J149" s="43" t="str">
        <f t="shared" si="28"/>
        <v/>
      </c>
      <c r="K149" s="43" t="str">
        <f t="shared" si="29"/>
        <v/>
      </c>
      <c r="L149" s="259"/>
    </row>
    <row r="150" spans="1:12" s="5" customFormat="1" ht="23.45" customHeight="1" x14ac:dyDescent="0.25">
      <c r="A150" s="87" t="s">
        <v>107</v>
      </c>
      <c r="B150" s="88" t="s">
        <v>164</v>
      </c>
      <c r="C150" s="120"/>
      <c r="D150" s="120"/>
      <c r="E150" s="90"/>
      <c r="F150" s="109"/>
      <c r="G150" s="253"/>
      <c r="H150" s="267" t="str">
        <f t="shared" si="26"/>
        <v/>
      </c>
      <c r="I150" s="43" t="str">
        <f t="shared" si="27"/>
        <v/>
      </c>
      <c r="J150" s="43" t="str">
        <f t="shared" si="28"/>
        <v/>
      </c>
      <c r="K150" s="43" t="str">
        <f t="shared" si="29"/>
        <v/>
      </c>
      <c r="L150" s="259"/>
    </row>
    <row r="151" spans="1:12" s="99" customFormat="1" ht="23.45" customHeight="1" x14ac:dyDescent="0.25">
      <c r="A151" s="75">
        <v>5</v>
      </c>
      <c r="B151" s="56" t="s">
        <v>320</v>
      </c>
      <c r="C151" s="80" t="s">
        <v>321</v>
      </c>
      <c r="D151" s="35" t="str">
        <f t="shared" ref="D151:D154" si="33">TRIM(B151&amp;" "&amp;C151)</f>
        <v>Phạm Huy Hoàng</v>
      </c>
      <c r="E151" s="144" t="s">
        <v>322</v>
      </c>
      <c r="F151" s="41" t="str">
        <f>IFERROR((VLOOKUP($E151,'Mẫu 4A'!$D$10:$L$400,9,0)),0)</f>
        <v>Tốt</v>
      </c>
      <c r="G151" s="258" t="s">
        <v>687</v>
      </c>
      <c r="H151" s="267" t="str">
        <f t="shared" si="26"/>
        <v/>
      </c>
      <c r="I151" s="43" t="str">
        <f t="shared" si="27"/>
        <v>X</v>
      </c>
      <c r="J151" s="43" t="str">
        <f t="shared" si="28"/>
        <v/>
      </c>
      <c r="K151" s="43" t="str">
        <f t="shared" si="29"/>
        <v/>
      </c>
      <c r="L151" s="259"/>
    </row>
    <row r="152" spans="1:12" s="99" customFormat="1" ht="23.45" customHeight="1" x14ac:dyDescent="0.25">
      <c r="A152" s="75">
        <v>6</v>
      </c>
      <c r="B152" s="56" t="s">
        <v>323</v>
      </c>
      <c r="C152" s="80" t="s">
        <v>324</v>
      </c>
      <c r="D152" s="35" t="str">
        <f t="shared" si="33"/>
        <v>Hồ Thị Khuyên</v>
      </c>
      <c r="E152" s="144" t="s">
        <v>325</v>
      </c>
      <c r="F152" s="41" t="str">
        <f>IFERROR((VLOOKUP($E152,'Mẫu 4A'!$D$10:$L$400,9,0)),0)</f>
        <v>Tốt</v>
      </c>
      <c r="G152" s="45" t="s">
        <v>680</v>
      </c>
      <c r="H152" s="267" t="str">
        <f t="shared" si="26"/>
        <v/>
      </c>
      <c r="I152" s="43" t="str">
        <f t="shared" si="27"/>
        <v>X</v>
      </c>
      <c r="J152" s="43" t="str">
        <f t="shared" si="28"/>
        <v/>
      </c>
      <c r="K152" s="43" t="str">
        <f t="shared" si="29"/>
        <v/>
      </c>
      <c r="L152" s="259"/>
    </row>
    <row r="153" spans="1:12" s="99" customFormat="1" ht="38.25" customHeight="1" x14ac:dyDescent="0.25">
      <c r="A153" s="75">
        <v>7</v>
      </c>
      <c r="B153" s="56" t="s">
        <v>165</v>
      </c>
      <c r="C153" s="80" t="s">
        <v>284</v>
      </c>
      <c r="D153" s="35" t="str">
        <f t="shared" si="33"/>
        <v>Nguyễn Thị Thảo</v>
      </c>
      <c r="E153" s="145" t="s">
        <v>326</v>
      </c>
      <c r="F153" s="41" t="str">
        <f>IFERROR((VLOOKUP($E153,'Mẫu 4A'!$D$10:$L$400,9,0)),0)</f>
        <v>Tốt</v>
      </c>
      <c r="G153" s="45" t="s">
        <v>680</v>
      </c>
      <c r="H153" s="267" t="str">
        <f t="shared" si="26"/>
        <v/>
      </c>
      <c r="I153" s="43" t="str">
        <f t="shared" si="27"/>
        <v>X</v>
      </c>
      <c r="J153" s="43" t="str">
        <f t="shared" si="28"/>
        <v/>
      </c>
      <c r="K153" s="43" t="str">
        <f t="shared" si="29"/>
        <v/>
      </c>
      <c r="L153" s="259"/>
    </row>
    <row r="154" spans="1:12" s="99" customFormat="1" ht="23.45" customHeight="1" x14ac:dyDescent="0.25">
      <c r="A154" s="75">
        <v>8</v>
      </c>
      <c r="B154" s="56" t="s">
        <v>327</v>
      </c>
      <c r="C154" s="80" t="s">
        <v>328</v>
      </c>
      <c r="D154" s="35" t="str">
        <f t="shared" si="33"/>
        <v>Trương Thị Hồng</v>
      </c>
      <c r="E154" s="144" t="s">
        <v>329</v>
      </c>
      <c r="F154" s="41" t="str">
        <f>IFERROR((VLOOKUP($E154,'Mẫu 4A'!$D$10:$L$400,9,0)),0)</f>
        <v>Xuất sắc</v>
      </c>
      <c r="G154" s="45" t="s">
        <v>680</v>
      </c>
      <c r="H154" s="267" t="str">
        <f t="shared" si="26"/>
        <v>X</v>
      </c>
      <c r="I154" s="43" t="str">
        <f t="shared" si="27"/>
        <v/>
      </c>
      <c r="J154" s="43" t="str">
        <f t="shared" si="28"/>
        <v/>
      </c>
      <c r="K154" s="43" t="str">
        <f t="shared" si="29"/>
        <v/>
      </c>
      <c r="L154" s="259"/>
    </row>
    <row r="155" spans="1:12" s="99" customFormat="1" ht="23.45" customHeight="1" x14ac:dyDescent="0.25">
      <c r="A155" s="100" t="s">
        <v>330</v>
      </c>
      <c r="B155" s="112" t="s">
        <v>331</v>
      </c>
      <c r="C155" s="113"/>
      <c r="D155" s="113"/>
      <c r="E155" s="147"/>
      <c r="F155" s="134"/>
      <c r="G155" s="256"/>
      <c r="H155" s="267" t="str">
        <f t="shared" si="26"/>
        <v/>
      </c>
      <c r="I155" s="43" t="str">
        <f t="shared" si="27"/>
        <v/>
      </c>
      <c r="J155" s="43" t="str">
        <f t="shared" si="28"/>
        <v/>
      </c>
      <c r="K155" s="43" t="str">
        <f t="shared" si="29"/>
        <v/>
      </c>
      <c r="L155" s="259"/>
    </row>
    <row r="156" spans="1:12" s="5" customFormat="1" ht="23.45" customHeight="1" x14ac:dyDescent="0.25">
      <c r="A156" s="27" t="s">
        <v>29</v>
      </c>
      <c r="B156" s="28" t="s">
        <v>30</v>
      </c>
      <c r="C156" s="29"/>
      <c r="D156" s="29"/>
      <c r="E156" s="27"/>
      <c r="F156" s="49"/>
      <c r="G156" s="247"/>
      <c r="H156" s="267" t="str">
        <f t="shared" si="26"/>
        <v/>
      </c>
      <c r="I156" s="43" t="str">
        <f t="shared" si="27"/>
        <v/>
      </c>
      <c r="J156" s="43" t="str">
        <f t="shared" si="28"/>
        <v/>
      </c>
      <c r="K156" s="43" t="str">
        <f t="shared" si="29"/>
        <v/>
      </c>
      <c r="L156" s="259"/>
    </row>
    <row r="157" spans="1:12" s="55" customFormat="1" ht="35.25" customHeight="1" x14ac:dyDescent="0.25">
      <c r="A157" s="117">
        <v>1</v>
      </c>
      <c r="B157" s="58" t="s">
        <v>74</v>
      </c>
      <c r="C157" s="80" t="s">
        <v>332</v>
      </c>
      <c r="D157" s="35" t="str">
        <f t="shared" ref="D157:D158" si="34">TRIM(B157&amp;" "&amp;C157)</f>
        <v>Nguyễn Văn Chiến</v>
      </c>
      <c r="E157" s="53">
        <v>40800000177</v>
      </c>
      <c r="F157" s="41" t="str">
        <f>IFERROR((VLOOKUP($E157,'Mẫu 4A'!$D$10:$L$400,9,0)),0)</f>
        <v>Tốt</v>
      </c>
      <c r="G157" s="268" t="s">
        <v>688</v>
      </c>
      <c r="H157" s="267" t="str">
        <f t="shared" si="26"/>
        <v/>
      </c>
      <c r="I157" s="43" t="str">
        <f t="shared" si="27"/>
        <v>X</v>
      </c>
      <c r="J157" s="43" t="str">
        <f t="shared" si="28"/>
        <v/>
      </c>
      <c r="K157" s="43" t="str">
        <f t="shared" si="29"/>
        <v/>
      </c>
      <c r="L157" s="259"/>
    </row>
    <row r="158" spans="1:12" s="148" customFormat="1" ht="36" customHeight="1" x14ac:dyDescent="0.25">
      <c r="A158" s="117">
        <v>2</v>
      </c>
      <c r="B158" s="56" t="s">
        <v>333</v>
      </c>
      <c r="C158" s="80" t="s">
        <v>69</v>
      </c>
      <c r="D158" s="35" t="str">
        <f t="shared" si="34"/>
        <v>Mai Nguyễn Hoàng Yến</v>
      </c>
      <c r="E158" s="53">
        <v>40800000380</v>
      </c>
      <c r="F158" s="41" t="str">
        <f>IFERROR((VLOOKUP($E158,'Mẫu 4A'!$D$10:$L$400,9,0)),0)</f>
        <v>Tốt</v>
      </c>
      <c r="G158" s="41" t="s">
        <v>680</v>
      </c>
      <c r="H158" s="267" t="str">
        <f t="shared" si="26"/>
        <v/>
      </c>
      <c r="I158" s="43" t="str">
        <f t="shared" si="27"/>
        <v>X</v>
      </c>
      <c r="J158" s="43" t="str">
        <f t="shared" si="28"/>
        <v/>
      </c>
      <c r="K158" s="43" t="str">
        <f t="shared" si="29"/>
        <v/>
      </c>
      <c r="L158" s="259" t="s">
        <v>334</v>
      </c>
    </row>
    <row r="159" spans="1:12" s="99" customFormat="1" ht="25.5" customHeight="1" x14ac:dyDescent="0.25">
      <c r="A159" s="27" t="s">
        <v>335</v>
      </c>
      <c r="B159" s="28" t="s">
        <v>336</v>
      </c>
      <c r="C159" s="29"/>
      <c r="D159" s="29"/>
      <c r="E159" s="27"/>
      <c r="F159" s="49"/>
      <c r="G159" s="251"/>
      <c r="H159" s="267" t="str">
        <f t="shared" si="26"/>
        <v/>
      </c>
      <c r="I159" s="43" t="str">
        <f t="shared" si="27"/>
        <v/>
      </c>
      <c r="J159" s="43" t="str">
        <f t="shared" si="28"/>
        <v/>
      </c>
      <c r="K159" s="43" t="str">
        <f t="shared" si="29"/>
        <v/>
      </c>
      <c r="L159" s="259"/>
    </row>
    <row r="160" spans="1:12" s="151" customFormat="1" ht="37.700000000000003" customHeight="1" x14ac:dyDescent="0.25">
      <c r="A160" s="117">
        <v>3</v>
      </c>
      <c r="B160" s="58" t="s">
        <v>337</v>
      </c>
      <c r="C160" s="80" t="s">
        <v>228</v>
      </c>
      <c r="D160" s="35" t="str">
        <f t="shared" ref="D160" si="35">TRIM(B160&amp;" "&amp;C160)</f>
        <v>Lương Xuân Thịnh</v>
      </c>
      <c r="E160" s="149">
        <v>81200000317</v>
      </c>
      <c r="F160" s="41" t="str">
        <f>IFERROR((VLOOKUP($E160,'Mẫu 4A'!$D$10:$L$400,9,0)),0)</f>
        <v>Xuất sắc</v>
      </c>
      <c r="G160" s="41" t="s">
        <v>680</v>
      </c>
      <c r="H160" s="267" t="str">
        <f t="shared" si="26"/>
        <v>X</v>
      </c>
      <c r="I160" s="43" t="str">
        <f t="shared" si="27"/>
        <v/>
      </c>
      <c r="J160" s="43" t="str">
        <f t="shared" si="28"/>
        <v/>
      </c>
      <c r="K160" s="43" t="str">
        <f t="shared" si="29"/>
        <v/>
      </c>
      <c r="L160" s="259"/>
    </row>
    <row r="161" spans="1:12" s="153" customFormat="1" ht="27.75" customHeight="1" x14ac:dyDescent="0.25">
      <c r="A161" s="100" t="s">
        <v>34</v>
      </c>
      <c r="B161" s="112" t="s">
        <v>338</v>
      </c>
      <c r="C161" s="113"/>
      <c r="D161" s="113"/>
      <c r="E161" s="152"/>
      <c r="F161" s="134"/>
      <c r="G161" s="256"/>
      <c r="H161" s="267" t="str">
        <f t="shared" si="26"/>
        <v/>
      </c>
      <c r="I161" s="43" t="str">
        <f t="shared" si="27"/>
        <v/>
      </c>
      <c r="J161" s="43" t="str">
        <f t="shared" si="28"/>
        <v/>
      </c>
      <c r="K161" s="43" t="str">
        <f t="shared" si="29"/>
        <v/>
      </c>
      <c r="L161" s="259"/>
    </row>
    <row r="162" spans="1:12" s="154" customFormat="1" ht="26.25" customHeight="1" x14ac:dyDescent="0.25">
      <c r="A162" s="27" t="s">
        <v>29</v>
      </c>
      <c r="B162" s="28" t="s">
        <v>30</v>
      </c>
      <c r="C162" s="29"/>
      <c r="D162" s="29"/>
      <c r="E162" s="27"/>
      <c r="F162" s="49"/>
      <c r="G162" s="247"/>
      <c r="H162" s="267" t="str">
        <f t="shared" si="26"/>
        <v/>
      </c>
      <c r="I162" s="43" t="str">
        <f t="shared" si="27"/>
        <v/>
      </c>
      <c r="J162" s="43" t="str">
        <f t="shared" si="28"/>
        <v/>
      </c>
      <c r="K162" s="43" t="str">
        <f t="shared" si="29"/>
        <v/>
      </c>
      <c r="L162" s="259"/>
    </row>
    <row r="163" spans="1:12" s="154" customFormat="1" ht="33" customHeight="1" x14ac:dyDescent="0.25">
      <c r="A163" s="75">
        <v>1</v>
      </c>
      <c r="B163" s="56" t="s">
        <v>339</v>
      </c>
      <c r="C163" s="80" t="s">
        <v>129</v>
      </c>
      <c r="D163" s="35" t="str">
        <f t="shared" ref="D163:D164" si="36">TRIM(B163&amp;" "&amp;C163)</f>
        <v>Nguyễn Hữu Thiện</v>
      </c>
      <c r="E163" s="53">
        <v>11100083326</v>
      </c>
      <c r="F163" s="41" t="str">
        <f>IFERROR((VLOOKUP($E163,'Mẫu 4A'!$D$10:$L$400,9,0)),0)</f>
        <v>Xuất sắc</v>
      </c>
      <c r="G163" s="268" t="s">
        <v>689</v>
      </c>
      <c r="H163" s="267" t="str">
        <f t="shared" si="26"/>
        <v>X</v>
      </c>
      <c r="I163" s="43" t="str">
        <f t="shared" si="27"/>
        <v/>
      </c>
      <c r="J163" s="43" t="str">
        <f t="shared" si="28"/>
        <v/>
      </c>
      <c r="K163" s="43" t="str">
        <f t="shared" si="29"/>
        <v/>
      </c>
      <c r="L163" s="259"/>
    </row>
    <row r="164" spans="1:12" s="5" customFormat="1" ht="23.45" customHeight="1" x14ac:dyDescent="0.25">
      <c r="A164" s="75">
        <v>4</v>
      </c>
      <c r="B164" s="56" t="s">
        <v>340</v>
      </c>
      <c r="C164" s="57" t="s">
        <v>32</v>
      </c>
      <c r="D164" s="35" t="str">
        <f t="shared" si="36"/>
        <v>Trương Hữu Lộc</v>
      </c>
      <c r="E164" s="53">
        <v>40800000361</v>
      </c>
      <c r="F164" s="41" t="str">
        <f>IFERROR((VLOOKUP($E164,'Mẫu 4A'!$D$10:$L$400,9,0)),0)</f>
        <v>Xuất sắc</v>
      </c>
      <c r="G164" s="41" t="s">
        <v>680</v>
      </c>
      <c r="H164" s="267" t="str">
        <f t="shared" si="26"/>
        <v>X</v>
      </c>
      <c r="I164" s="43" t="str">
        <f t="shared" si="27"/>
        <v/>
      </c>
      <c r="J164" s="43" t="str">
        <f t="shared" si="28"/>
        <v/>
      </c>
      <c r="K164" s="43" t="str">
        <f t="shared" si="29"/>
        <v/>
      </c>
      <c r="L164" s="259"/>
    </row>
    <row r="165" spans="1:12" s="153" customFormat="1" ht="27.75" customHeight="1" x14ac:dyDescent="0.25">
      <c r="A165" s="87" t="s">
        <v>107</v>
      </c>
      <c r="B165" s="88" t="s">
        <v>164</v>
      </c>
      <c r="C165" s="120"/>
      <c r="D165" s="120"/>
      <c r="E165" s="90"/>
      <c r="F165" s="109"/>
      <c r="G165" s="253"/>
      <c r="H165" s="267" t="str">
        <f t="shared" si="26"/>
        <v/>
      </c>
      <c r="I165" s="43" t="str">
        <f t="shared" si="27"/>
        <v/>
      </c>
      <c r="J165" s="43" t="str">
        <f t="shared" si="28"/>
        <v/>
      </c>
      <c r="K165" s="43" t="str">
        <f t="shared" si="29"/>
        <v/>
      </c>
      <c r="L165" s="259"/>
    </row>
    <row r="166" spans="1:12" s="156" customFormat="1" ht="23.45" customHeight="1" x14ac:dyDescent="0.25">
      <c r="A166" s="75">
        <v>2</v>
      </c>
      <c r="B166" s="56" t="s">
        <v>341</v>
      </c>
      <c r="C166" s="80" t="s">
        <v>342</v>
      </c>
      <c r="D166" s="35" t="str">
        <f t="shared" ref="D166:D168" si="37">TRIM(B166&amp;" "&amp;C166)</f>
        <v>Trần Quốc Định</v>
      </c>
      <c r="E166" s="53" t="s">
        <v>343</v>
      </c>
      <c r="F166" s="41" t="str">
        <f>IFERROR((VLOOKUP($E166,'Mẫu 4A'!$D$10:$L$400,9,0)),0)</f>
        <v>Tốt</v>
      </c>
      <c r="G166" s="268" t="s">
        <v>689</v>
      </c>
      <c r="H166" s="267" t="str">
        <f t="shared" si="26"/>
        <v/>
      </c>
      <c r="I166" s="43" t="str">
        <f t="shared" si="27"/>
        <v>X</v>
      </c>
      <c r="J166" s="43" t="str">
        <f t="shared" si="28"/>
        <v/>
      </c>
      <c r="K166" s="43" t="str">
        <f t="shared" si="29"/>
        <v/>
      </c>
      <c r="L166" s="259"/>
    </row>
    <row r="167" spans="1:12" s="156" customFormat="1" ht="49.5" customHeight="1" x14ac:dyDescent="0.25">
      <c r="A167" s="75">
        <v>3</v>
      </c>
      <c r="B167" s="56" t="s">
        <v>283</v>
      </c>
      <c r="C167" s="80" t="s">
        <v>344</v>
      </c>
      <c r="D167" s="35" t="str">
        <f t="shared" si="37"/>
        <v>Nguyễn Thị Thanh Hòa</v>
      </c>
      <c r="E167" s="157" t="s">
        <v>345</v>
      </c>
      <c r="F167" s="41" t="str">
        <f>IFERROR((VLOOKUP($E167,'Mẫu 4A'!$D$10:$L$400,9,0)),0)</f>
        <v>Tốt</v>
      </c>
      <c r="G167" s="41" t="s">
        <v>680</v>
      </c>
      <c r="H167" s="267" t="str">
        <f t="shared" si="26"/>
        <v/>
      </c>
      <c r="I167" s="43" t="str">
        <f t="shared" si="27"/>
        <v>X</v>
      </c>
      <c r="J167" s="43" t="str">
        <f t="shared" si="28"/>
        <v/>
      </c>
      <c r="K167" s="43" t="str">
        <f t="shared" si="29"/>
        <v/>
      </c>
      <c r="L167" s="259" t="s">
        <v>334</v>
      </c>
    </row>
    <row r="168" spans="1:12" s="156" customFormat="1" ht="33" customHeight="1" x14ac:dyDescent="0.25">
      <c r="A168" s="75">
        <v>4</v>
      </c>
      <c r="B168" s="56" t="s">
        <v>346</v>
      </c>
      <c r="C168" s="80" t="s">
        <v>347</v>
      </c>
      <c r="D168" s="35" t="str">
        <f t="shared" si="37"/>
        <v>Phạm Huỳnh Kim Ngân</v>
      </c>
      <c r="E168" s="157" t="s">
        <v>348</v>
      </c>
      <c r="F168" s="41" t="str">
        <f>IFERROR((VLOOKUP($E168,'Mẫu 4A'!$D$10:$L$400,9,0)),0)</f>
        <v>Tốt</v>
      </c>
      <c r="G168" s="41" t="s">
        <v>680</v>
      </c>
      <c r="H168" s="267" t="str">
        <f t="shared" si="26"/>
        <v/>
      </c>
      <c r="I168" s="43" t="str">
        <f t="shared" si="27"/>
        <v>X</v>
      </c>
      <c r="J168" s="43" t="str">
        <f t="shared" si="28"/>
        <v/>
      </c>
      <c r="K168" s="43" t="str">
        <f t="shared" si="29"/>
        <v/>
      </c>
      <c r="L168" s="259"/>
    </row>
    <row r="169" spans="1:12" s="156" customFormat="1" ht="23.45" customHeight="1" x14ac:dyDescent="0.25">
      <c r="A169" s="100" t="s">
        <v>349</v>
      </c>
      <c r="B169" s="112" t="s">
        <v>350</v>
      </c>
      <c r="C169" s="113"/>
      <c r="D169" s="113"/>
      <c r="E169" s="152"/>
      <c r="F169" s="134"/>
      <c r="G169" s="256"/>
      <c r="H169" s="267" t="str">
        <f t="shared" si="26"/>
        <v/>
      </c>
      <c r="I169" s="43" t="str">
        <f t="shared" si="27"/>
        <v/>
      </c>
      <c r="J169" s="43" t="str">
        <f t="shared" si="28"/>
        <v/>
      </c>
      <c r="K169" s="43" t="str">
        <f t="shared" si="29"/>
        <v/>
      </c>
      <c r="L169" s="259"/>
    </row>
    <row r="170" spans="1:12" s="5" customFormat="1" ht="28.5" customHeight="1" x14ac:dyDescent="0.25">
      <c r="A170" s="27" t="s">
        <v>29</v>
      </c>
      <c r="B170" s="28" t="s">
        <v>30</v>
      </c>
      <c r="C170" s="29"/>
      <c r="D170" s="29"/>
      <c r="E170" s="27"/>
      <c r="F170" s="49"/>
      <c r="G170" s="247"/>
      <c r="H170" s="267" t="str">
        <f t="shared" si="26"/>
        <v/>
      </c>
      <c r="I170" s="43" t="str">
        <f t="shared" si="27"/>
        <v/>
      </c>
      <c r="J170" s="43" t="str">
        <f t="shared" si="28"/>
        <v/>
      </c>
      <c r="K170" s="43" t="str">
        <f t="shared" si="29"/>
        <v/>
      </c>
      <c r="L170" s="259"/>
    </row>
    <row r="171" spans="1:12" s="5" customFormat="1" ht="23.45" customHeight="1" x14ac:dyDescent="0.25">
      <c r="A171" s="75">
        <v>1</v>
      </c>
      <c r="B171" s="56" t="s">
        <v>351</v>
      </c>
      <c r="C171" s="57" t="s">
        <v>352</v>
      </c>
      <c r="D171" s="35" t="str">
        <f t="shared" ref="D171:D172" si="38">TRIM(B171&amp;" "&amp;C171)</f>
        <v>Trang Thị Xuân Uyên</v>
      </c>
      <c r="E171" s="53">
        <v>11100000785</v>
      </c>
      <c r="F171" s="41" t="str">
        <f>IFERROR((VLOOKUP($E171,'Mẫu 4A'!$D$10:$L$400,9,0)),0)</f>
        <v>Tốt</v>
      </c>
      <c r="G171" s="269" t="s">
        <v>690</v>
      </c>
      <c r="H171" s="267" t="str">
        <f t="shared" si="26"/>
        <v/>
      </c>
      <c r="I171" s="43" t="str">
        <f t="shared" si="27"/>
        <v>X</v>
      </c>
      <c r="J171" s="43" t="str">
        <f t="shared" si="28"/>
        <v/>
      </c>
      <c r="K171" s="43" t="str">
        <f t="shared" si="29"/>
        <v/>
      </c>
      <c r="L171" s="259"/>
    </row>
    <row r="172" spans="1:12" s="107" customFormat="1" ht="23.45" customHeight="1" x14ac:dyDescent="0.25">
      <c r="A172" s="75">
        <v>2</v>
      </c>
      <c r="B172" s="56" t="s">
        <v>353</v>
      </c>
      <c r="C172" s="57" t="s">
        <v>91</v>
      </c>
      <c r="D172" s="35" t="str">
        <f t="shared" si="38"/>
        <v>Bùi Thị Lan Anh</v>
      </c>
      <c r="E172" s="53">
        <v>11100115711</v>
      </c>
      <c r="F172" s="41" t="str">
        <f>IFERROR((VLOOKUP($E172,'Mẫu 4A'!$D$10:$L$400,9,0)),0)</f>
        <v>Tốt</v>
      </c>
      <c r="G172" s="41" t="s">
        <v>680</v>
      </c>
      <c r="H172" s="267" t="str">
        <f t="shared" si="26"/>
        <v/>
      </c>
      <c r="I172" s="43" t="str">
        <f t="shared" si="27"/>
        <v>X</v>
      </c>
      <c r="J172" s="43" t="str">
        <f t="shared" si="28"/>
        <v/>
      </c>
      <c r="K172" s="43" t="str">
        <f t="shared" si="29"/>
        <v/>
      </c>
      <c r="L172" s="259"/>
    </row>
    <row r="173" spans="1:12" s="99" customFormat="1" ht="23.45" customHeight="1" x14ac:dyDescent="0.25">
      <c r="A173" s="27" t="s">
        <v>107</v>
      </c>
      <c r="B173" s="28" t="s">
        <v>108</v>
      </c>
      <c r="C173" s="29"/>
      <c r="D173" s="29"/>
      <c r="E173" s="27"/>
      <c r="F173" s="49"/>
      <c r="G173" s="251"/>
      <c r="H173" s="267" t="str">
        <f t="shared" si="26"/>
        <v/>
      </c>
      <c r="I173" s="43" t="str">
        <f t="shared" si="27"/>
        <v/>
      </c>
      <c r="J173" s="43" t="str">
        <f t="shared" si="28"/>
        <v/>
      </c>
      <c r="K173" s="43" t="str">
        <f t="shared" si="29"/>
        <v/>
      </c>
      <c r="L173" s="259"/>
    </row>
    <row r="174" spans="1:12" s="99" customFormat="1" ht="23.45" customHeight="1" x14ac:dyDescent="0.25">
      <c r="A174" s="75">
        <v>3</v>
      </c>
      <c r="B174" s="158" t="s">
        <v>161</v>
      </c>
      <c r="C174" s="159" t="s">
        <v>354</v>
      </c>
      <c r="D174" s="35" t="str">
        <f t="shared" ref="D174" si="39">TRIM(B174&amp;" "&amp;C174)</f>
        <v>Lê Thị Huyền</v>
      </c>
      <c r="E174" s="160" t="s">
        <v>355</v>
      </c>
      <c r="F174" s="41" t="str">
        <f>IFERROR((VLOOKUP($E174,'Mẫu 4A'!$D$10:$L$400,9,0)),0)</f>
        <v>Tốt</v>
      </c>
      <c r="G174" s="269" t="s">
        <v>690</v>
      </c>
      <c r="H174" s="267" t="str">
        <f t="shared" si="26"/>
        <v/>
      </c>
      <c r="I174" s="43" t="str">
        <f t="shared" si="27"/>
        <v>X</v>
      </c>
      <c r="J174" s="43" t="str">
        <f t="shared" si="28"/>
        <v/>
      </c>
      <c r="K174" s="43" t="str">
        <f t="shared" si="29"/>
        <v/>
      </c>
      <c r="L174" s="259"/>
    </row>
    <row r="175" spans="1:12" s="156" customFormat="1" ht="21.75" customHeight="1" x14ac:dyDescent="0.25">
      <c r="A175" s="100" t="s">
        <v>356</v>
      </c>
      <c r="B175" s="112" t="s">
        <v>357</v>
      </c>
      <c r="C175" s="113"/>
      <c r="D175" s="113"/>
      <c r="E175" s="152"/>
      <c r="F175" s="134"/>
      <c r="G175" s="256"/>
      <c r="H175" s="267" t="str">
        <f t="shared" si="26"/>
        <v/>
      </c>
      <c r="I175" s="43" t="str">
        <f t="shared" si="27"/>
        <v/>
      </c>
      <c r="J175" s="43" t="str">
        <f t="shared" si="28"/>
        <v/>
      </c>
      <c r="K175" s="43" t="str">
        <f t="shared" si="29"/>
        <v/>
      </c>
      <c r="L175" s="259"/>
    </row>
    <row r="176" spans="1:12" s="5" customFormat="1" ht="28.5" customHeight="1" x14ac:dyDescent="0.25">
      <c r="A176" s="27" t="s">
        <v>29</v>
      </c>
      <c r="B176" s="28" t="s">
        <v>30</v>
      </c>
      <c r="C176" s="29"/>
      <c r="D176" s="29"/>
      <c r="E176" s="27"/>
      <c r="F176" s="49"/>
      <c r="G176" s="247"/>
      <c r="H176" s="267" t="str">
        <f t="shared" si="26"/>
        <v/>
      </c>
      <c r="I176" s="43" t="str">
        <f t="shared" si="27"/>
        <v/>
      </c>
      <c r="J176" s="43" t="str">
        <f t="shared" si="28"/>
        <v/>
      </c>
      <c r="K176" s="43" t="str">
        <f t="shared" si="29"/>
        <v/>
      </c>
      <c r="L176" s="259"/>
    </row>
    <row r="177" spans="1:12" s="5" customFormat="1" ht="23.45" customHeight="1" x14ac:dyDescent="0.25">
      <c r="A177" s="75">
        <v>1</v>
      </c>
      <c r="B177" s="56" t="s">
        <v>358</v>
      </c>
      <c r="C177" s="57" t="s">
        <v>359</v>
      </c>
      <c r="D177" s="35" t="str">
        <f t="shared" ref="D177:D180" si="40">TRIM(B177&amp;" "&amp;C177)</f>
        <v>Đỗ Tuấn Việt</v>
      </c>
      <c r="E177" s="53">
        <v>11100082715</v>
      </c>
      <c r="F177" s="41" t="str">
        <f>IFERROR((VLOOKUP($E177,'Mẫu 4A'!$D$10:$L$400,9,0)),0)</f>
        <v>Tốt</v>
      </c>
      <c r="G177" s="268" t="s">
        <v>691</v>
      </c>
      <c r="H177" s="267" t="str">
        <f t="shared" si="26"/>
        <v/>
      </c>
      <c r="I177" s="43" t="str">
        <f t="shared" si="27"/>
        <v>X</v>
      </c>
      <c r="J177" s="43" t="str">
        <f t="shared" si="28"/>
        <v/>
      </c>
      <c r="K177" s="43" t="str">
        <f t="shared" si="29"/>
        <v/>
      </c>
      <c r="L177" s="259"/>
    </row>
    <row r="178" spans="1:12" s="107" customFormat="1" ht="23.45" customHeight="1" x14ac:dyDescent="0.25">
      <c r="A178" s="75">
        <v>2</v>
      </c>
      <c r="B178" s="56" t="s">
        <v>360</v>
      </c>
      <c r="C178" s="57" t="s">
        <v>361</v>
      </c>
      <c r="D178" s="35" t="str">
        <f t="shared" si="40"/>
        <v>Trần Thị Diễm Thúy</v>
      </c>
      <c r="E178" s="53">
        <v>40700000674</v>
      </c>
      <c r="F178" s="41" t="str">
        <f>IFERROR((VLOOKUP($E178,'Mẫu 4A'!$D$10:$L$400,9,0)),0)</f>
        <v>Tốt</v>
      </c>
      <c r="G178" s="41" t="s">
        <v>680</v>
      </c>
      <c r="H178" s="267" t="str">
        <f t="shared" si="26"/>
        <v/>
      </c>
      <c r="I178" s="43" t="str">
        <f t="shared" si="27"/>
        <v>X</v>
      </c>
      <c r="J178" s="43" t="str">
        <f t="shared" si="28"/>
        <v/>
      </c>
      <c r="K178" s="43" t="str">
        <f t="shared" si="29"/>
        <v/>
      </c>
      <c r="L178" s="259"/>
    </row>
    <row r="179" spans="1:12" s="107" customFormat="1" ht="23.45" customHeight="1" x14ac:dyDescent="0.25">
      <c r="A179" s="75">
        <v>3</v>
      </c>
      <c r="B179" s="56" t="s">
        <v>362</v>
      </c>
      <c r="C179" s="57" t="s">
        <v>363</v>
      </c>
      <c r="D179" s="35" t="str">
        <f t="shared" si="40"/>
        <v>Nguyễn Tứ Cảnh</v>
      </c>
      <c r="E179" s="53">
        <v>11100000754</v>
      </c>
      <c r="F179" s="41" t="str">
        <f>IFERROR((VLOOKUP($E179,'Mẫu 4A'!$D$10:$L$400,9,0)),0)</f>
        <v>Tốt</v>
      </c>
      <c r="G179" s="41" t="s">
        <v>680</v>
      </c>
      <c r="H179" s="267" t="str">
        <f t="shared" si="26"/>
        <v/>
      </c>
      <c r="I179" s="43" t="str">
        <f t="shared" si="27"/>
        <v>X</v>
      </c>
      <c r="J179" s="43" t="str">
        <f t="shared" si="28"/>
        <v/>
      </c>
      <c r="K179" s="43" t="str">
        <f t="shared" si="29"/>
        <v/>
      </c>
      <c r="L179" s="259"/>
    </row>
    <row r="180" spans="1:12" s="5" customFormat="1" ht="23.45" customHeight="1" x14ac:dyDescent="0.25">
      <c r="A180" s="75">
        <v>5</v>
      </c>
      <c r="B180" s="56" t="s">
        <v>364</v>
      </c>
      <c r="C180" s="57" t="s">
        <v>150</v>
      </c>
      <c r="D180" s="35" t="str">
        <f t="shared" si="40"/>
        <v>Đặng Thu Hà</v>
      </c>
      <c r="E180" s="53">
        <v>40400000544</v>
      </c>
      <c r="F180" s="41" t="str">
        <f>IFERROR((VLOOKUP($E180,'Mẫu 4A'!$D$10:$L$400,9,0)),0)</f>
        <v>Xuất sắc</v>
      </c>
      <c r="G180" s="41" t="s">
        <v>680</v>
      </c>
      <c r="H180" s="267" t="str">
        <f t="shared" si="26"/>
        <v>X</v>
      </c>
      <c r="I180" s="43" t="str">
        <f t="shared" si="27"/>
        <v/>
      </c>
      <c r="J180" s="43" t="str">
        <f t="shared" si="28"/>
        <v/>
      </c>
      <c r="K180" s="43" t="str">
        <f t="shared" si="29"/>
        <v/>
      </c>
      <c r="L180" s="259"/>
    </row>
    <row r="181" spans="1:12" s="5" customFormat="1" ht="23.45" customHeight="1" x14ac:dyDescent="0.25">
      <c r="A181" s="27" t="s">
        <v>107</v>
      </c>
      <c r="B181" s="28" t="s">
        <v>108</v>
      </c>
      <c r="C181" s="29"/>
      <c r="D181" s="29"/>
      <c r="E181" s="27"/>
      <c r="F181" s="49"/>
      <c r="G181" s="251"/>
      <c r="H181" s="267" t="str">
        <f t="shared" si="26"/>
        <v/>
      </c>
      <c r="I181" s="43" t="str">
        <f t="shared" si="27"/>
        <v/>
      </c>
      <c r="J181" s="43" t="str">
        <f t="shared" si="28"/>
        <v/>
      </c>
      <c r="K181" s="43" t="str">
        <f t="shared" si="29"/>
        <v/>
      </c>
      <c r="L181" s="259"/>
    </row>
    <row r="182" spans="1:12" s="5" customFormat="1" ht="23.45" customHeight="1" x14ac:dyDescent="0.25">
      <c r="A182" s="75">
        <v>6</v>
      </c>
      <c r="B182" s="56" t="s">
        <v>365</v>
      </c>
      <c r="C182" s="57" t="s">
        <v>366</v>
      </c>
      <c r="D182" s="35" t="str">
        <f t="shared" ref="D182:D183" si="41">TRIM(B182&amp;" "&amp;C182)</f>
        <v>Hà Thị Hậu</v>
      </c>
      <c r="E182" s="53" t="s">
        <v>367</v>
      </c>
      <c r="F182" s="41" t="str">
        <f>IFERROR((VLOOKUP($E182,'Mẫu 4A'!$D$10:$L$400,9,0)),0)</f>
        <v>Tốt</v>
      </c>
      <c r="G182" s="268" t="s">
        <v>691</v>
      </c>
      <c r="H182" s="267" t="str">
        <f t="shared" si="26"/>
        <v/>
      </c>
      <c r="I182" s="43" t="str">
        <f t="shared" si="27"/>
        <v>X</v>
      </c>
      <c r="J182" s="43" t="str">
        <f t="shared" si="28"/>
        <v/>
      </c>
      <c r="K182" s="43" t="str">
        <f t="shared" si="29"/>
        <v/>
      </c>
      <c r="L182" s="259"/>
    </row>
    <row r="183" spans="1:12" s="99" customFormat="1" ht="23.45" customHeight="1" x14ac:dyDescent="0.25">
      <c r="A183" s="75">
        <v>7</v>
      </c>
      <c r="B183" s="56" t="s">
        <v>47</v>
      </c>
      <c r="C183" s="57" t="s">
        <v>250</v>
      </c>
      <c r="D183" s="35" t="str">
        <f t="shared" si="41"/>
        <v>Nguyễn Thị Trang</v>
      </c>
      <c r="E183" s="53" t="s">
        <v>368</v>
      </c>
      <c r="F183" s="41" t="str">
        <f>IFERROR((VLOOKUP($E183,'Mẫu 4A'!$D$10:$L$400,9,0)),0)</f>
        <v>Tốt</v>
      </c>
      <c r="G183" s="41" t="s">
        <v>680</v>
      </c>
      <c r="H183" s="267" t="str">
        <f t="shared" si="26"/>
        <v/>
      </c>
      <c r="I183" s="43" t="str">
        <f t="shared" si="27"/>
        <v>X</v>
      </c>
      <c r="J183" s="43" t="str">
        <f t="shared" si="28"/>
        <v/>
      </c>
      <c r="K183" s="43" t="str">
        <f t="shared" si="29"/>
        <v/>
      </c>
      <c r="L183" s="259"/>
    </row>
    <row r="184" spans="1:12" s="156" customFormat="1" ht="27.75" customHeight="1" x14ac:dyDescent="0.25">
      <c r="A184" s="100" t="s">
        <v>369</v>
      </c>
      <c r="B184" s="112" t="s">
        <v>370</v>
      </c>
      <c r="C184" s="113"/>
      <c r="D184" s="113"/>
      <c r="E184" s="152"/>
      <c r="F184" s="134"/>
      <c r="G184" s="256"/>
      <c r="H184" s="267" t="str">
        <f t="shared" si="26"/>
        <v/>
      </c>
      <c r="I184" s="43" t="str">
        <f t="shared" si="27"/>
        <v/>
      </c>
      <c r="J184" s="43" t="str">
        <f t="shared" si="28"/>
        <v/>
      </c>
      <c r="K184" s="43" t="str">
        <f t="shared" si="29"/>
        <v/>
      </c>
      <c r="L184" s="259"/>
    </row>
    <row r="185" spans="1:12" s="5" customFormat="1" ht="28.5" customHeight="1" x14ac:dyDescent="0.25">
      <c r="A185" s="27" t="s">
        <v>29</v>
      </c>
      <c r="B185" s="28" t="s">
        <v>30</v>
      </c>
      <c r="C185" s="29"/>
      <c r="D185" s="29"/>
      <c r="E185" s="27"/>
      <c r="F185" s="49"/>
      <c r="G185" s="247"/>
      <c r="H185" s="267" t="str">
        <f t="shared" si="26"/>
        <v/>
      </c>
      <c r="I185" s="43" t="str">
        <f t="shared" si="27"/>
        <v/>
      </c>
      <c r="J185" s="43" t="str">
        <f t="shared" si="28"/>
        <v/>
      </c>
      <c r="K185" s="43" t="str">
        <f t="shared" si="29"/>
        <v/>
      </c>
      <c r="L185" s="259"/>
    </row>
    <row r="186" spans="1:12" s="5" customFormat="1" ht="36.75" customHeight="1" x14ac:dyDescent="0.25">
      <c r="A186" s="75">
        <v>1</v>
      </c>
      <c r="B186" s="56" t="s">
        <v>207</v>
      </c>
      <c r="C186" s="57" t="s">
        <v>371</v>
      </c>
      <c r="D186" s="35" t="str">
        <f t="shared" ref="D186" si="42">TRIM(B186&amp;" "&amp;C186)</f>
        <v>Đỗ Thị Tâm</v>
      </c>
      <c r="E186" s="53">
        <v>11100083302</v>
      </c>
      <c r="F186" s="41" t="str">
        <f>IFERROR((VLOOKUP($E186,'Mẫu 4A'!$D$10:$L$400,9,0)),0)</f>
        <v>Tốt</v>
      </c>
      <c r="G186" s="269" t="s">
        <v>692</v>
      </c>
      <c r="H186" s="267" t="str">
        <f t="shared" si="26"/>
        <v/>
      </c>
      <c r="I186" s="43" t="str">
        <f t="shared" si="27"/>
        <v>X</v>
      </c>
      <c r="J186" s="43" t="str">
        <f t="shared" si="28"/>
        <v/>
      </c>
      <c r="K186" s="43" t="str">
        <f t="shared" si="29"/>
        <v/>
      </c>
      <c r="L186" s="259"/>
    </row>
    <row r="187" spans="1:12" s="5" customFormat="1" ht="25.5" customHeight="1" x14ac:dyDescent="0.25">
      <c r="A187" s="27" t="s">
        <v>83</v>
      </c>
      <c r="B187" s="28" t="s">
        <v>84</v>
      </c>
      <c r="C187" s="29"/>
      <c r="D187" s="29"/>
      <c r="E187" s="27"/>
      <c r="F187" s="49"/>
      <c r="G187" s="251"/>
      <c r="H187" s="267" t="str">
        <f t="shared" si="26"/>
        <v/>
      </c>
      <c r="I187" s="43" t="str">
        <f t="shared" si="27"/>
        <v/>
      </c>
      <c r="J187" s="43" t="str">
        <f t="shared" si="28"/>
        <v/>
      </c>
      <c r="K187" s="43" t="str">
        <f t="shared" si="29"/>
        <v/>
      </c>
      <c r="L187" s="259"/>
    </row>
    <row r="188" spans="1:12" s="107" customFormat="1" ht="33" customHeight="1" x14ac:dyDescent="0.25">
      <c r="A188" s="75">
        <v>2</v>
      </c>
      <c r="B188" s="56" t="s">
        <v>372</v>
      </c>
      <c r="C188" s="57" t="s">
        <v>212</v>
      </c>
      <c r="D188" s="35" t="str">
        <f t="shared" ref="D188" si="43">TRIM(B188&amp;" "&amp;C188)</f>
        <v>Lương Thị Thắm</v>
      </c>
      <c r="E188" s="53">
        <v>11100083298</v>
      </c>
      <c r="F188" s="41" t="str">
        <f>IFERROR((VLOOKUP($E188,'Mẫu 4A'!$D$10:$L$400,9,0)),0)</f>
        <v>Tốt</v>
      </c>
      <c r="G188" s="269" t="s">
        <v>692</v>
      </c>
      <c r="H188" s="267" t="str">
        <f t="shared" si="26"/>
        <v/>
      </c>
      <c r="I188" s="43" t="str">
        <f t="shared" si="27"/>
        <v>X</v>
      </c>
      <c r="J188" s="43" t="str">
        <f t="shared" si="28"/>
        <v/>
      </c>
      <c r="K188" s="43" t="str">
        <f t="shared" si="29"/>
        <v/>
      </c>
      <c r="L188" s="259"/>
    </row>
    <row r="189" spans="1:12" s="107" customFormat="1" ht="23.45" customHeight="1" x14ac:dyDescent="0.25">
      <c r="A189" s="27" t="s">
        <v>107</v>
      </c>
      <c r="B189" s="161" t="s">
        <v>108</v>
      </c>
      <c r="C189" s="29"/>
      <c r="D189" s="29"/>
      <c r="E189" s="27"/>
      <c r="F189" s="49"/>
      <c r="G189" s="251"/>
      <c r="H189" s="267" t="str">
        <f t="shared" si="26"/>
        <v/>
      </c>
      <c r="I189" s="43" t="str">
        <f t="shared" si="27"/>
        <v/>
      </c>
      <c r="J189" s="43" t="str">
        <f t="shared" si="28"/>
        <v/>
      </c>
      <c r="K189" s="43" t="str">
        <f t="shared" si="29"/>
        <v/>
      </c>
      <c r="L189" s="259"/>
    </row>
    <row r="190" spans="1:12" s="5" customFormat="1" ht="34.5" customHeight="1" x14ac:dyDescent="0.25">
      <c r="A190" s="75">
        <v>3</v>
      </c>
      <c r="B190" s="162" t="s">
        <v>373</v>
      </c>
      <c r="C190" s="163" t="s">
        <v>223</v>
      </c>
      <c r="D190" s="35" t="str">
        <f t="shared" ref="D190" si="44">TRIM(B190&amp;" "&amp;C190)</f>
        <v>Đỗ Công Thành</v>
      </c>
      <c r="E190" s="53" t="s">
        <v>374</v>
      </c>
      <c r="F190" s="41" t="str">
        <f>IFERROR((VLOOKUP($E190,'Mẫu 4A'!$D$10:$L$400,9,0)),0)</f>
        <v>Tốt</v>
      </c>
      <c r="G190" s="269" t="s">
        <v>692</v>
      </c>
      <c r="H190" s="267" t="str">
        <f t="shared" si="26"/>
        <v/>
      </c>
      <c r="I190" s="43" t="str">
        <f t="shared" si="27"/>
        <v>X</v>
      </c>
      <c r="J190" s="43" t="str">
        <f t="shared" si="28"/>
        <v/>
      </c>
      <c r="K190" s="43" t="str">
        <f t="shared" si="29"/>
        <v/>
      </c>
      <c r="L190" s="259"/>
    </row>
    <row r="191" spans="1:12" s="111" customFormat="1" ht="23.45" customHeight="1" x14ac:dyDescent="0.25">
      <c r="A191" s="100" t="s">
        <v>375</v>
      </c>
      <c r="B191" s="164" t="s">
        <v>376</v>
      </c>
      <c r="C191" s="113"/>
      <c r="D191" s="113"/>
      <c r="E191" s="102"/>
      <c r="F191" s="134"/>
      <c r="G191" s="256"/>
      <c r="H191" s="267" t="str">
        <f t="shared" si="26"/>
        <v/>
      </c>
      <c r="I191" s="43" t="str">
        <f t="shared" si="27"/>
        <v/>
      </c>
      <c r="J191" s="43" t="str">
        <f t="shared" si="28"/>
        <v/>
      </c>
      <c r="K191" s="43" t="str">
        <f t="shared" si="29"/>
        <v/>
      </c>
      <c r="L191" s="259"/>
    </row>
    <row r="192" spans="1:12" s="5" customFormat="1" ht="25.5" customHeight="1" x14ac:dyDescent="0.25">
      <c r="A192" s="27" t="s">
        <v>29</v>
      </c>
      <c r="B192" s="28" t="s">
        <v>30</v>
      </c>
      <c r="C192" s="29"/>
      <c r="D192" s="29"/>
      <c r="E192" s="27"/>
      <c r="F192" s="49"/>
      <c r="G192" s="247"/>
      <c r="H192" s="267" t="str">
        <f t="shared" si="26"/>
        <v/>
      </c>
      <c r="I192" s="43" t="str">
        <f t="shared" si="27"/>
        <v/>
      </c>
      <c r="J192" s="43" t="str">
        <f t="shared" si="28"/>
        <v/>
      </c>
      <c r="K192" s="43" t="str">
        <f t="shared" si="29"/>
        <v/>
      </c>
      <c r="L192" s="259"/>
    </row>
    <row r="193" spans="1:12" s="5" customFormat="1" ht="22.5" customHeight="1" x14ac:dyDescent="0.25">
      <c r="A193" s="117">
        <v>1</v>
      </c>
      <c r="B193" s="165" t="s">
        <v>377</v>
      </c>
      <c r="C193" s="166" t="s">
        <v>62</v>
      </c>
      <c r="D193" s="35" t="str">
        <f t="shared" ref="D193:D215" si="45">TRIM(B193&amp;" "&amp;C193)</f>
        <v>Trần Kim Thu Liễu</v>
      </c>
      <c r="E193" s="167" t="s">
        <v>378</v>
      </c>
      <c r="F193" s="41" t="str">
        <f>IFERROR((VLOOKUP($E193,'Mẫu 4A'!$D$10:$L$400,9,0)),0)</f>
        <v>Xuất sắc</v>
      </c>
      <c r="G193" s="41" t="s">
        <v>693</v>
      </c>
      <c r="H193" s="267" t="str">
        <f t="shared" si="26"/>
        <v>X</v>
      </c>
      <c r="I193" s="43" t="str">
        <f t="shared" si="27"/>
        <v/>
      </c>
      <c r="J193" s="43" t="str">
        <f t="shared" si="28"/>
        <v/>
      </c>
      <c r="K193" s="43" t="str">
        <f t="shared" si="29"/>
        <v/>
      </c>
      <c r="L193" s="259"/>
    </row>
    <row r="194" spans="1:12" s="5" customFormat="1" ht="66.75" customHeight="1" x14ac:dyDescent="0.25">
      <c r="A194" s="117">
        <v>2</v>
      </c>
      <c r="B194" s="165" t="s">
        <v>379</v>
      </c>
      <c r="C194" s="166" t="s">
        <v>263</v>
      </c>
      <c r="D194" s="35" t="str">
        <f t="shared" si="45"/>
        <v>Phạm Thị Thu Nga</v>
      </c>
      <c r="E194" s="170" t="s">
        <v>380</v>
      </c>
      <c r="F194" s="41" t="str">
        <f>IFERROR((VLOOKUP($E194,'Mẫu 4A'!$D$10:$L$400,9,0)),0)</f>
        <v>Tốt</v>
      </c>
      <c r="G194" s="41" t="s">
        <v>680</v>
      </c>
      <c r="H194" s="267" t="str">
        <f t="shared" si="26"/>
        <v/>
      </c>
      <c r="I194" s="43" t="str">
        <f t="shared" si="27"/>
        <v>X</v>
      </c>
      <c r="J194" s="43" t="str">
        <f t="shared" si="28"/>
        <v/>
      </c>
      <c r="K194" s="43" t="str">
        <f t="shared" si="29"/>
        <v/>
      </c>
      <c r="L194" s="259" t="s">
        <v>381</v>
      </c>
    </row>
    <row r="195" spans="1:12" s="5" customFormat="1" ht="18.75" customHeight="1" x14ac:dyDescent="0.25">
      <c r="A195" s="117">
        <v>3</v>
      </c>
      <c r="B195" s="165" t="s">
        <v>382</v>
      </c>
      <c r="C195" s="166" t="s">
        <v>263</v>
      </c>
      <c r="D195" s="35" t="str">
        <f t="shared" si="45"/>
        <v>Nguyễn Thị Huyền Nga</v>
      </c>
      <c r="E195" s="167" t="s">
        <v>383</v>
      </c>
      <c r="F195" s="41" t="str">
        <f>IFERROR((VLOOKUP($E195,'Mẫu 4A'!$D$10:$L$400,9,0)),0)</f>
        <v>Tốt</v>
      </c>
      <c r="G195" s="41" t="s">
        <v>680</v>
      </c>
      <c r="H195" s="267" t="str">
        <f t="shared" si="26"/>
        <v/>
      </c>
      <c r="I195" s="43" t="str">
        <f t="shared" si="27"/>
        <v>X</v>
      </c>
      <c r="J195" s="43" t="str">
        <f t="shared" si="28"/>
        <v/>
      </c>
      <c r="K195" s="43" t="str">
        <f t="shared" si="29"/>
        <v/>
      </c>
      <c r="L195" s="259"/>
    </row>
    <row r="196" spans="1:12" s="5" customFormat="1" ht="18.75" customHeight="1" x14ac:dyDescent="0.25">
      <c r="A196" s="117">
        <v>4</v>
      </c>
      <c r="B196" s="165" t="s">
        <v>384</v>
      </c>
      <c r="C196" s="166" t="s">
        <v>385</v>
      </c>
      <c r="D196" s="35" t="str">
        <f t="shared" si="45"/>
        <v>Lê Thái Hùng</v>
      </c>
      <c r="E196" s="167" t="s">
        <v>386</v>
      </c>
      <c r="F196" s="41" t="str">
        <f>IFERROR((VLOOKUP($E196,'Mẫu 4A'!$D$10:$L$400,9,0)),0)</f>
        <v>Tốt</v>
      </c>
      <c r="G196" s="41" t="s">
        <v>680</v>
      </c>
      <c r="H196" s="267" t="str">
        <f t="shared" si="26"/>
        <v/>
      </c>
      <c r="I196" s="43" t="str">
        <f t="shared" si="27"/>
        <v>X</v>
      </c>
      <c r="J196" s="43" t="str">
        <f t="shared" si="28"/>
        <v/>
      </c>
      <c r="K196" s="43" t="str">
        <f t="shared" si="29"/>
        <v/>
      </c>
      <c r="L196" s="259"/>
    </row>
    <row r="197" spans="1:12" s="5" customFormat="1" ht="18.75" customHeight="1" x14ac:dyDescent="0.25">
      <c r="A197" s="117">
        <v>5</v>
      </c>
      <c r="B197" s="165" t="s">
        <v>387</v>
      </c>
      <c r="C197" s="166" t="s">
        <v>366</v>
      </c>
      <c r="D197" s="35" t="str">
        <f t="shared" si="45"/>
        <v>Nguyễn Văn Hậu</v>
      </c>
      <c r="E197" s="167" t="s">
        <v>388</v>
      </c>
      <c r="F197" s="41" t="str">
        <f>IFERROR((VLOOKUP($E197,'Mẫu 4A'!$D$10:$L$400,9,0)),0)</f>
        <v>Tốt</v>
      </c>
      <c r="G197" s="41" t="s">
        <v>680</v>
      </c>
      <c r="H197" s="267" t="str">
        <f t="shared" si="26"/>
        <v/>
      </c>
      <c r="I197" s="43" t="str">
        <f t="shared" si="27"/>
        <v>X</v>
      </c>
      <c r="J197" s="43" t="str">
        <f t="shared" si="28"/>
        <v/>
      </c>
      <c r="K197" s="43" t="str">
        <f t="shared" si="29"/>
        <v/>
      </c>
      <c r="L197" s="259"/>
    </row>
    <row r="198" spans="1:12" s="5" customFormat="1" ht="33.950000000000003" customHeight="1" x14ac:dyDescent="0.25">
      <c r="A198" s="117">
        <v>6</v>
      </c>
      <c r="B198" s="165" t="s">
        <v>389</v>
      </c>
      <c r="C198" s="166" t="s">
        <v>390</v>
      </c>
      <c r="D198" s="35" t="str">
        <f t="shared" si="45"/>
        <v>Dương Đức Kiên</v>
      </c>
      <c r="E198" s="167" t="s">
        <v>391</v>
      </c>
      <c r="F198" s="41" t="str">
        <f>IFERROR((VLOOKUP($E198,'Mẫu 4A'!$D$10:$L$400,9,0)),0)</f>
        <v>Tốt</v>
      </c>
      <c r="G198" s="41" t="s">
        <v>680</v>
      </c>
      <c r="H198" s="267" t="str">
        <f t="shared" si="26"/>
        <v/>
      </c>
      <c r="I198" s="43" t="str">
        <f t="shared" si="27"/>
        <v>X</v>
      </c>
      <c r="J198" s="43" t="str">
        <f t="shared" si="28"/>
        <v/>
      </c>
      <c r="K198" s="43" t="str">
        <f t="shared" si="29"/>
        <v/>
      </c>
      <c r="L198" s="259" t="s">
        <v>334</v>
      </c>
    </row>
    <row r="199" spans="1:12" s="5" customFormat="1" ht="31.5" customHeight="1" x14ac:dyDescent="0.25">
      <c r="A199" s="117">
        <v>7</v>
      </c>
      <c r="B199" s="165" t="s">
        <v>392</v>
      </c>
      <c r="C199" s="166" t="s">
        <v>88</v>
      </c>
      <c r="D199" s="35" t="str">
        <f t="shared" si="45"/>
        <v>Hà Như Mai</v>
      </c>
      <c r="E199" s="167" t="s">
        <v>393</v>
      </c>
      <c r="F199" s="41" t="str">
        <f>IFERROR((VLOOKUP($E199,'Mẫu 4A'!$D$10:$L$400,9,0)),0)</f>
        <v>Tốt</v>
      </c>
      <c r="G199" s="41" t="s">
        <v>680</v>
      </c>
      <c r="H199" s="267" t="str">
        <f t="shared" si="26"/>
        <v/>
      </c>
      <c r="I199" s="43" t="str">
        <f t="shared" si="27"/>
        <v>X</v>
      </c>
      <c r="J199" s="43" t="str">
        <f t="shared" si="28"/>
        <v/>
      </c>
      <c r="K199" s="43" t="str">
        <f t="shared" si="29"/>
        <v/>
      </c>
      <c r="L199" s="259"/>
    </row>
    <row r="200" spans="1:12" s="5" customFormat="1" ht="18.75" customHeight="1" x14ac:dyDescent="0.25">
      <c r="A200" s="117">
        <v>8</v>
      </c>
      <c r="B200" s="165" t="s">
        <v>394</v>
      </c>
      <c r="C200" s="166" t="s">
        <v>263</v>
      </c>
      <c r="D200" s="35" t="str">
        <f t="shared" si="45"/>
        <v>Cao Thị Nga</v>
      </c>
      <c r="E200" s="167" t="s">
        <v>395</v>
      </c>
      <c r="F200" s="41" t="str">
        <f>IFERROR((VLOOKUP($E200,'Mẫu 4A'!$D$10:$L$400,9,0)),0)</f>
        <v>Tốt</v>
      </c>
      <c r="G200" s="41" t="s">
        <v>680</v>
      </c>
      <c r="H200" s="267" t="str">
        <f t="shared" si="26"/>
        <v/>
      </c>
      <c r="I200" s="43" t="str">
        <f t="shared" si="27"/>
        <v>X</v>
      </c>
      <c r="J200" s="43" t="str">
        <f t="shared" si="28"/>
        <v/>
      </c>
      <c r="K200" s="43" t="str">
        <f t="shared" si="29"/>
        <v/>
      </c>
      <c r="L200" s="259"/>
    </row>
    <row r="201" spans="1:12" s="5" customFormat="1" ht="36" customHeight="1" x14ac:dyDescent="0.25">
      <c r="A201" s="117">
        <v>9</v>
      </c>
      <c r="B201" s="165" t="s">
        <v>396</v>
      </c>
      <c r="C201" s="166" t="s">
        <v>397</v>
      </c>
      <c r="D201" s="35" t="str">
        <f t="shared" si="45"/>
        <v>Nguyễn Thị Cẩm Thạch</v>
      </c>
      <c r="E201" s="167" t="s">
        <v>398</v>
      </c>
      <c r="F201" s="41" t="str">
        <f>IFERROR((VLOOKUP($E201,'Mẫu 4A'!$D$10:$L$400,9,0)),0)</f>
        <v>Tốt</v>
      </c>
      <c r="G201" s="41" t="s">
        <v>680</v>
      </c>
      <c r="H201" s="267" t="str">
        <f t="shared" si="26"/>
        <v/>
      </c>
      <c r="I201" s="43" t="str">
        <f t="shared" si="27"/>
        <v>X</v>
      </c>
      <c r="J201" s="43" t="str">
        <f t="shared" si="28"/>
        <v/>
      </c>
      <c r="K201" s="43" t="str">
        <f t="shared" si="29"/>
        <v/>
      </c>
      <c r="L201" s="259"/>
    </row>
    <row r="202" spans="1:12" s="5" customFormat="1" ht="18.75" customHeight="1" x14ac:dyDescent="0.25">
      <c r="A202" s="117">
        <v>10</v>
      </c>
      <c r="B202" s="165" t="s">
        <v>165</v>
      </c>
      <c r="C202" s="166" t="s">
        <v>247</v>
      </c>
      <c r="D202" s="35" t="str">
        <f t="shared" si="45"/>
        <v>Nguyễn Thị Thủy</v>
      </c>
      <c r="E202" s="167" t="s">
        <v>399</v>
      </c>
      <c r="F202" s="41" t="str">
        <f>IFERROR((VLOOKUP($E202,'Mẫu 4A'!$D$10:$L$400,9,0)),0)</f>
        <v>Tốt</v>
      </c>
      <c r="G202" s="41" t="s">
        <v>680</v>
      </c>
      <c r="H202" s="267" t="str">
        <f t="shared" ref="H202:H265" si="46">IF($F202="Xuất sắc","X","")</f>
        <v/>
      </c>
      <c r="I202" s="43" t="str">
        <f t="shared" ref="I202:I265" si="47">IF($F202="Tốt","X","")</f>
        <v>X</v>
      </c>
      <c r="J202" s="43" t="str">
        <f t="shared" ref="J202:J265" si="48">IF($F202="Hoàn thành","X","")</f>
        <v/>
      </c>
      <c r="K202" s="43" t="str">
        <f t="shared" ref="K202:K265" si="49">IF($F202="Không hoàn thành","X","")</f>
        <v/>
      </c>
      <c r="L202" s="259"/>
    </row>
    <row r="203" spans="1:12" s="5" customFormat="1" ht="30.75" customHeight="1" x14ac:dyDescent="0.25">
      <c r="A203" s="117">
        <v>11</v>
      </c>
      <c r="B203" s="165" t="s">
        <v>387</v>
      </c>
      <c r="C203" s="166" t="s">
        <v>400</v>
      </c>
      <c r="D203" s="35" t="str">
        <f t="shared" si="45"/>
        <v>Nguyễn Văn Đông</v>
      </c>
      <c r="E203" s="167" t="s">
        <v>401</v>
      </c>
      <c r="F203" s="41" t="str">
        <f>IFERROR((VLOOKUP($E203,'Mẫu 4A'!$D$10:$L$400,9,0)),0)</f>
        <v>Tốt</v>
      </c>
      <c r="G203" s="41" t="s">
        <v>680</v>
      </c>
      <c r="H203" s="267" t="str">
        <f t="shared" si="46"/>
        <v/>
      </c>
      <c r="I203" s="43" t="str">
        <f t="shared" si="47"/>
        <v>X</v>
      </c>
      <c r="J203" s="43" t="str">
        <f t="shared" si="48"/>
        <v/>
      </c>
      <c r="K203" s="43" t="str">
        <f t="shared" si="49"/>
        <v/>
      </c>
      <c r="L203" s="259"/>
    </row>
    <row r="204" spans="1:12" s="5" customFormat="1" ht="18.75" customHeight="1" x14ac:dyDescent="0.25">
      <c r="A204" s="117">
        <v>12</v>
      </c>
      <c r="B204" s="165" t="s">
        <v>402</v>
      </c>
      <c r="C204" s="166" t="s">
        <v>403</v>
      </c>
      <c r="D204" s="35" t="str">
        <f t="shared" si="45"/>
        <v>Đặng Thị Kiến Trúc</v>
      </c>
      <c r="E204" s="167" t="s">
        <v>404</v>
      </c>
      <c r="F204" s="41" t="str">
        <f>IFERROR((VLOOKUP($E204,'Mẫu 4A'!$D$10:$L$400,9,0)),0)</f>
        <v>Tốt</v>
      </c>
      <c r="G204" s="41" t="s">
        <v>680</v>
      </c>
      <c r="H204" s="267" t="str">
        <f t="shared" si="46"/>
        <v/>
      </c>
      <c r="I204" s="43" t="str">
        <f t="shared" si="47"/>
        <v>X</v>
      </c>
      <c r="J204" s="43" t="str">
        <f t="shared" si="48"/>
        <v/>
      </c>
      <c r="K204" s="43" t="str">
        <f t="shared" si="49"/>
        <v/>
      </c>
      <c r="L204" s="259"/>
    </row>
    <row r="205" spans="1:12" s="5" customFormat="1" ht="18.75" customHeight="1" x14ac:dyDescent="0.25">
      <c r="A205" s="117">
        <v>13</v>
      </c>
      <c r="B205" s="165" t="s">
        <v>405</v>
      </c>
      <c r="C205" s="166" t="s">
        <v>406</v>
      </c>
      <c r="D205" s="35" t="str">
        <f t="shared" si="45"/>
        <v>Nguyễn Thanh Tú</v>
      </c>
      <c r="E205" s="167" t="s">
        <v>407</v>
      </c>
      <c r="F205" s="41" t="str">
        <f>IFERROR((VLOOKUP($E205,'Mẫu 4A'!$D$10:$L$400,9,0)),0)</f>
        <v>Tốt</v>
      </c>
      <c r="G205" s="41" t="s">
        <v>680</v>
      </c>
      <c r="H205" s="267" t="str">
        <f t="shared" si="46"/>
        <v/>
      </c>
      <c r="I205" s="43" t="str">
        <f t="shared" si="47"/>
        <v>X</v>
      </c>
      <c r="J205" s="43" t="str">
        <f t="shared" si="48"/>
        <v/>
      </c>
      <c r="K205" s="43" t="str">
        <f t="shared" si="49"/>
        <v/>
      </c>
      <c r="L205" s="259"/>
    </row>
    <row r="206" spans="1:12" s="5" customFormat="1" ht="47.25" customHeight="1" x14ac:dyDescent="0.25">
      <c r="A206" s="117">
        <v>14</v>
      </c>
      <c r="B206" s="165" t="s">
        <v>408</v>
      </c>
      <c r="C206" s="166" t="s">
        <v>179</v>
      </c>
      <c r="D206" s="35" t="str">
        <f t="shared" si="45"/>
        <v>Trần Thị Ánh Tuyết</v>
      </c>
      <c r="E206" s="167" t="s">
        <v>409</v>
      </c>
      <c r="F206" s="41" t="str">
        <f>IFERROR((VLOOKUP($E206,'Mẫu 4A'!$D$10:$L$400,9,0)),0)</f>
        <v>Tốt</v>
      </c>
      <c r="G206" s="41" t="s">
        <v>680</v>
      </c>
      <c r="H206" s="267" t="str">
        <f t="shared" si="46"/>
        <v/>
      </c>
      <c r="I206" s="43" t="str">
        <f t="shared" si="47"/>
        <v>X</v>
      </c>
      <c r="J206" s="43" t="str">
        <f t="shared" si="48"/>
        <v/>
      </c>
      <c r="K206" s="43" t="str">
        <f t="shared" si="49"/>
        <v/>
      </c>
      <c r="L206" s="259" t="s">
        <v>410</v>
      </c>
    </row>
    <row r="207" spans="1:12" s="5" customFormat="1" ht="18.75" customHeight="1" x14ac:dyDescent="0.25">
      <c r="A207" s="117">
        <v>15</v>
      </c>
      <c r="B207" s="165" t="s">
        <v>411</v>
      </c>
      <c r="C207" s="166" t="s">
        <v>412</v>
      </c>
      <c r="D207" s="35" t="str">
        <f t="shared" si="45"/>
        <v>Trịnh Khắc Vũ</v>
      </c>
      <c r="E207" s="167" t="s">
        <v>413</v>
      </c>
      <c r="F207" s="41" t="str">
        <f>IFERROR((VLOOKUP($E207,'Mẫu 4A'!$D$10:$L$400,9,0)),0)</f>
        <v>Tốt</v>
      </c>
      <c r="G207" s="41" t="s">
        <v>680</v>
      </c>
      <c r="H207" s="267" t="str">
        <f t="shared" si="46"/>
        <v/>
      </c>
      <c r="I207" s="43" t="str">
        <f t="shared" si="47"/>
        <v>X</v>
      </c>
      <c r="J207" s="43" t="str">
        <f t="shared" si="48"/>
        <v/>
      </c>
      <c r="K207" s="43" t="str">
        <f t="shared" si="49"/>
        <v/>
      </c>
      <c r="L207" s="259"/>
    </row>
    <row r="208" spans="1:12" s="5" customFormat="1" ht="18.75" customHeight="1" x14ac:dyDescent="0.25">
      <c r="A208" s="117">
        <v>16</v>
      </c>
      <c r="B208" s="165" t="s">
        <v>414</v>
      </c>
      <c r="C208" s="166" t="s">
        <v>150</v>
      </c>
      <c r="D208" s="35" t="str">
        <f t="shared" si="45"/>
        <v>Nguyễn Phương Hà</v>
      </c>
      <c r="E208" s="167" t="s">
        <v>415</v>
      </c>
      <c r="F208" s="41" t="str">
        <f>IFERROR((VLOOKUP($E208,'Mẫu 4A'!$D$10:$L$400,9,0)),0)</f>
        <v>Tốt</v>
      </c>
      <c r="G208" s="41" t="s">
        <v>680</v>
      </c>
      <c r="H208" s="267" t="str">
        <f t="shared" si="46"/>
        <v/>
      </c>
      <c r="I208" s="43" t="str">
        <f t="shared" si="47"/>
        <v>X</v>
      </c>
      <c r="J208" s="43" t="str">
        <f t="shared" si="48"/>
        <v/>
      </c>
      <c r="K208" s="43" t="str">
        <f t="shared" si="49"/>
        <v/>
      </c>
      <c r="L208" s="259"/>
    </row>
    <row r="209" spans="1:12" s="5" customFormat="1" ht="38.25" customHeight="1" x14ac:dyDescent="0.25">
      <c r="A209" s="117">
        <v>17</v>
      </c>
      <c r="B209" s="165" t="s">
        <v>416</v>
      </c>
      <c r="C209" s="166" t="s">
        <v>406</v>
      </c>
      <c r="D209" s="35" t="str">
        <f t="shared" si="45"/>
        <v>Nguyễn Thị Thanh Tú</v>
      </c>
      <c r="E209" s="167" t="s">
        <v>417</v>
      </c>
      <c r="F209" s="41" t="str">
        <f>IFERROR((VLOOKUP($E209,'Mẫu 4A'!$D$10:$L$400,9,0)),0)</f>
        <v>Xuất sắc</v>
      </c>
      <c r="G209" s="41" t="s">
        <v>680</v>
      </c>
      <c r="H209" s="267" t="str">
        <f t="shared" si="46"/>
        <v>X</v>
      </c>
      <c r="I209" s="43" t="str">
        <f t="shared" si="47"/>
        <v/>
      </c>
      <c r="J209" s="43" t="str">
        <f t="shared" si="48"/>
        <v/>
      </c>
      <c r="K209" s="43" t="str">
        <f t="shared" si="49"/>
        <v/>
      </c>
      <c r="L209" s="259"/>
    </row>
    <row r="210" spans="1:12" s="5" customFormat="1" ht="18.75" customHeight="1" x14ac:dyDescent="0.25">
      <c r="A210" s="117">
        <v>18</v>
      </c>
      <c r="B210" s="165" t="s">
        <v>418</v>
      </c>
      <c r="C210" s="166" t="s">
        <v>385</v>
      </c>
      <c r="D210" s="35" t="str">
        <f t="shared" si="45"/>
        <v>Giang Phi Hùng</v>
      </c>
      <c r="E210" s="167" t="s">
        <v>419</v>
      </c>
      <c r="F210" s="41" t="str">
        <f>IFERROR((VLOOKUP($E210,'Mẫu 4A'!$D$10:$L$400,9,0)),0)</f>
        <v>Tốt</v>
      </c>
      <c r="G210" s="41" t="s">
        <v>680</v>
      </c>
      <c r="H210" s="267" t="str">
        <f t="shared" si="46"/>
        <v/>
      </c>
      <c r="I210" s="43" t="str">
        <f t="shared" si="47"/>
        <v>X</v>
      </c>
      <c r="J210" s="43" t="str">
        <f t="shared" si="48"/>
        <v/>
      </c>
      <c r="K210" s="43" t="str">
        <f t="shared" si="49"/>
        <v/>
      </c>
      <c r="L210" s="259"/>
    </row>
    <row r="211" spans="1:12" s="5" customFormat="1" ht="36" customHeight="1" x14ac:dyDescent="0.25">
      <c r="A211" s="117">
        <v>19</v>
      </c>
      <c r="B211" s="165" t="s">
        <v>420</v>
      </c>
      <c r="C211" s="166" t="s">
        <v>119</v>
      </c>
      <c r="D211" s="35" t="str">
        <f t="shared" si="45"/>
        <v>Nguyễn Mạnh Phương</v>
      </c>
      <c r="E211" s="167" t="s">
        <v>421</v>
      </c>
      <c r="F211" s="41" t="str">
        <f>IFERROR((VLOOKUP($E211,'Mẫu 4A'!$D$10:$L$400,9,0)),0)</f>
        <v>Tốt</v>
      </c>
      <c r="G211" s="41" t="s">
        <v>680</v>
      </c>
      <c r="H211" s="267" t="str">
        <f t="shared" si="46"/>
        <v/>
      </c>
      <c r="I211" s="43" t="str">
        <f t="shared" si="47"/>
        <v>X</v>
      </c>
      <c r="J211" s="43" t="str">
        <f t="shared" si="48"/>
        <v/>
      </c>
      <c r="K211" s="43" t="str">
        <f t="shared" si="49"/>
        <v/>
      </c>
      <c r="L211" s="259"/>
    </row>
    <row r="212" spans="1:12" s="5" customFormat="1" ht="18.75" customHeight="1" x14ac:dyDescent="0.25">
      <c r="A212" s="117">
        <v>20</v>
      </c>
      <c r="B212" s="165" t="s">
        <v>422</v>
      </c>
      <c r="C212" s="166" t="s">
        <v>423</v>
      </c>
      <c r="D212" s="35" t="str">
        <f t="shared" si="45"/>
        <v>Nguyễn Phú Tân</v>
      </c>
      <c r="E212" s="167" t="s">
        <v>424</v>
      </c>
      <c r="F212" s="41" t="str">
        <f>IFERROR((VLOOKUP($E212,'Mẫu 4A'!$D$10:$L$400,9,0)),0)</f>
        <v>Tốt</v>
      </c>
      <c r="G212" s="41" t="s">
        <v>680</v>
      </c>
      <c r="H212" s="267" t="str">
        <f t="shared" si="46"/>
        <v/>
      </c>
      <c r="I212" s="43" t="str">
        <f t="shared" si="47"/>
        <v>X</v>
      </c>
      <c r="J212" s="43" t="str">
        <f t="shared" si="48"/>
        <v/>
      </c>
      <c r="K212" s="43" t="str">
        <f t="shared" si="49"/>
        <v/>
      </c>
      <c r="L212" s="259"/>
    </row>
    <row r="213" spans="1:12" s="5" customFormat="1" ht="18.75" customHeight="1" x14ac:dyDescent="0.25">
      <c r="A213" s="117">
        <v>21</v>
      </c>
      <c r="B213" s="165" t="s">
        <v>425</v>
      </c>
      <c r="C213" s="166" t="s">
        <v>156</v>
      </c>
      <c r="D213" s="35" t="str">
        <f t="shared" si="45"/>
        <v>Nguyễn Đức Thắng</v>
      </c>
      <c r="E213" s="167" t="s">
        <v>426</v>
      </c>
      <c r="F213" s="41" t="str">
        <f>IFERROR((VLOOKUP($E213,'Mẫu 4A'!$D$10:$L$400,9,0)),0)</f>
        <v>Tốt</v>
      </c>
      <c r="G213" s="41" t="s">
        <v>680</v>
      </c>
      <c r="H213" s="267" t="str">
        <f t="shared" si="46"/>
        <v/>
      </c>
      <c r="I213" s="43" t="str">
        <f t="shared" si="47"/>
        <v>X</v>
      </c>
      <c r="J213" s="43" t="str">
        <f t="shared" si="48"/>
        <v/>
      </c>
      <c r="K213" s="43" t="str">
        <f t="shared" si="49"/>
        <v/>
      </c>
      <c r="L213" s="259"/>
    </row>
    <row r="214" spans="1:12" s="55" customFormat="1" ht="30.75" customHeight="1" x14ac:dyDescent="0.25">
      <c r="A214" s="117">
        <v>22</v>
      </c>
      <c r="B214" s="169" t="s">
        <v>427</v>
      </c>
      <c r="C214" s="166" t="s">
        <v>150</v>
      </c>
      <c r="D214" s="35" t="str">
        <f t="shared" si="45"/>
        <v>Nguyễn Thị Thu Hà</v>
      </c>
      <c r="E214" s="170" t="s">
        <v>428</v>
      </c>
      <c r="F214" s="41" t="str">
        <f>IFERROR((VLOOKUP($E214,'Mẫu 4A'!$D$10:$L$400,9,0)),0)</f>
        <v>Tốt</v>
      </c>
      <c r="G214" s="41" t="s">
        <v>680</v>
      </c>
      <c r="H214" s="267" t="str">
        <f t="shared" si="46"/>
        <v/>
      </c>
      <c r="I214" s="43" t="str">
        <f t="shared" si="47"/>
        <v>X</v>
      </c>
      <c r="J214" s="43" t="str">
        <f t="shared" si="48"/>
        <v/>
      </c>
      <c r="K214" s="43" t="str">
        <f t="shared" si="49"/>
        <v/>
      </c>
      <c r="L214" s="259"/>
    </row>
    <row r="215" spans="1:12" s="5" customFormat="1" ht="44.25" customHeight="1" x14ac:dyDescent="0.25">
      <c r="A215" s="171">
        <v>23</v>
      </c>
      <c r="B215" s="172" t="s">
        <v>379</v>
      </c>
      <c r="C215" s="173" t="s">
        <v>122</v>
      </c>
      <c r="D215" s="35" t="str">
        <f t="shared" si="45"/>
        <v>Phạm Thị Thu Hiền</v>
      </c>
      <c r="E215" s="174" t="s">
        <v>429</v>
      </c>
      <c r="F215" s="41" t="str">
        <f>IFERROR((VLOOKUP($E215,'Mẫu 4A'!$D$10:$L$400,9,0)),0)</f>
        <v>Không đánh giá</v>
      </c>
      <c r="G215" s="41" t="s">
        <v>680</v>
      </c>
      <c r="H215" s="267" t="str">
        <f t="shared" si="46"/>
        <v/>
      </c>
      <c r="I215" s="43" t="str">
        <f t="shared" si="47"/>
        <v/>
      </c>
      <c r="J215" s="43" t="str">
        <f t="shared" si="48"/>
        <v/>
      </c>
      <c r="K215" s="43" t="str">
        <f t="shared" si="49"/>
        <v/>
      </c>
      <c r="L215" s="259" t="s">
        <v>430</v>
      </c>
    </row>
    <row r="216" spans="1:12" s="5" customFormat="1" ht="61.5" customHeight="1" x14ac:dyDescent="0.25">
      <c r="A216" s="117">
        <v>24</v>
      </c>
      <c r="B216" s="169" t="s">
        <v>431</v>
      </c>
      <c r="C216" s="166" t="s">
        <v>432</v>
      </c>
      <c r="D216" s="35" t="str">
        <f t="shared" ref="D216:D224" si="50">TRIM(B216&amp;" "&amp;C216)</f>
        <v>Võ Thị Hồng Lan</v>
      </c>
      <c r="E216" s="167" t="s">
        <v>433</v>
      </c>
      <c r="F216" s="41" t="str">
        <f>IFERROR((VLOOKUP($E216,'Mẫu 4A'!$D$10:$L$400,9,0)),0)</f>
        <v>Tốt</v>
      </c>
      <c r="G216" s="41" t="s">
        <v>680</v>
      </c>
      <c r="H216" s="267" t="str">
        <f t="shared" si="46"/>
        <v/>
      </c>
      <c r="I216" s="43" t="str">
        <f t="shared" si="47"/>
        <v>X</v>
      </c>
      <c r="J216" s="43" t="str">
        <f t="shared" si="48"/>
        <v/>
      </c>
      <c r="K216" s="43" t="str">
        <f t="shared" si="49"/>
        <v/>
      </c>
      <c r="L216" s="259"/>
    </row>
    <row r="217" spans="1:12" s="5" customFormat="1" ht="36.75" customHeight="1" x14ac:dyDescent="0.25">
      <c r="A217" s="117">
        <v>25</v>
      </c>
      <c r="B217" s="169" t="s">
        <v>427</v>
      </c>
      <c r="C217" s="166" t="s">
        <v>371</v>
      </c>
      <c r="D217" s="35" t="str">
        <f t="shared" si="50"/>
        <v>Nguyễn Thị Thu Tâm</v>
      </c>
      <c r="E217" s="167" t="s">
        <v>434</v>
      </c>
      <c r="F217" s="41" t="str">
        <f>IFERROR((VLOOKUP($E217,'Mẫu 4A'!$D$10:$L$400,9,0)),0)</f>
        <v>Hoàn thành</v>
      </c>
      <c r="G217" s="41" t="s">
        <v>680</v>
      </c>
      <c r="H217" s="267" t="str">
        <f t="shared" si="46"/>
        <v/>
      </c>
      <c r="I217" s="43" t="str">
        <f t="shared" si="47"/>
        <v/>
      </c>
      <c r="J217" s="43" t="str">
        <f t="shared" si="48"/>
        <v>X</v>
      </c>
      <c r="K217" s="43" t="str">
        <f t="shared" si="49"/>
        <v/>
      </c>
      <c r="L217" s="259" t="s">
        <v>435</v>
      </c>
    </row>
    <row r="218" spans="1:12" s="5" customFormat="1" ht="37.700000000000003" customHeight="1" x14ac:dyDescent="0.25">
      <c r="A218" s="117">
        <v>26</v>
      </c>
      <c r="B218" s="169" t="s">
        <v>436</v>
      </c>
      <c r="C218" s="166" t="s">
        <v>247</v>
      </c>
      <c r="D218" s="35" t="str">
        <f t="shared" si="50"/>
        <v>Vương Thanh Thủy</v>
      </c>
      <c r="E218" s="167" t="s">
        <v>437</v>
      </c>
      <c r="F218" s="41" t="str">
        <f>IFERROR((VLOOKUP($E218,'Mẫu 4A'!$D$10:$L$400,9,0)),0)</f>
        <v>Tốt</v>
      </c>
      <c r="G218" s="41" t="s">
        <v>680</v>
      </c>
      <c r="H218" s="267" t="str">
        <f t="shared" si="46"/>
        <v/>
      </c>
      <c r="I218" s="43" t="str">
        <f t="shared" si="47"/>
        <v>X</v>
      </c>
      <c r="J218" s="43" t="str">
        <f t="shared" si="48"/>
        <v/>
      </c>
      <c r="K218" s="43" t="str">
        <f t="shared" si="49"/>
        <v/>
      </c>
      <c r="L218" s="259"/>
    </row>
    <row r="219" spans="1:12" s="5" customFormat="1" ht="31.5" customHeight="1" x14ac:dyDescent="0.25">
      <c r="A219" s="117">
        <v>27</v>
      </c>
      <c r="B219" s="169" t="s">
        <v>438</v>
      </c>
      <c r="C219" s="166" t="s">
        <v>439</v>
      </c>
      <c r="D219" s="35" t="str">
        <f t="shared" si="50"/>
        <v>Lê Nguyễn Mỹ Trâm</v>
      </c>
      <c r="E219" s="167" t="s">
        <v>440</v>
      </c>
      <c r="F219" s="41" t="str">
        <f>IFERROR((VLOOKUP($E219,'Mẫu 4A'!$D$10:$L$400,9,0)),0)</f>
        <v>Tốt</v>
      </c>
      <c r="G219" s="41" t="s">
        <v>680</v>
      </c>
      <c r="H219" s="267" t="str">
        <f t="shared" si="46"/>
        <v/>
      </c>
      <c r="I219" s="43" t="str">
        <f t="shared" si="47"/>
        <v>X</v>
      </c>
      <c r="J219" s="43" t="str">
        <f t="shared" si="48"/>
        <v/>
      </c>
      <c r="K219" s="43" t="str">
        <f t="shared" si="49"/>
        <v/>
      </c>
      <c r="L219" s="259" t="s">
        <v>435</v>
      </c>
    </row>
    <row r="220" spans="1:12" s="5" customFormat="1" ht="33.950000000000003" customHeight="1" x14ac:dyDescent="0.25">
      <c r="A220" s="117">
        <v>28</v>
      </c>
      <c r="B220" s="169" t="s">
        <v>442</v>
      </c>
      <c r="C220" s="166" t="s">
        <v>290</v>
      </c>
      <c r="D220" s="35" t="str">
        <f t="shared" si="50"/>
        <v>Nguyễn Thị Bảo Trân</v>
      </c>
      <c r="E220" s="167" t="s">
        <v>443</v>
      </c>
      <c r="F220" s="41" t="str">
        <f>IFERROR((VLOOKUP($E220,'Mẫu 4A'!$D$10:$L$400,9,0)),0)</f>
        <v>Tốt</v>
      </c>
      <c r="G220" s="41" t="s">
        <v>680</v>
      </c>
      <c r="H220" s="267" t="str">
        <f t="shared" si="46"/>
        <v/>
      </c>
      <c r="I220" s="43" t="str">
        <f t="shared" si="47"/>
        <v>X</v>
      </c>
      <c r="J220" s="43" t="str">
        <f t="shared" si="48"/>
        <v/>
      </c>
      <c r="K220" s="43" t="str">
        <f t="shared" si="49"/>
        <v/>
      </c>
      <c r="L220" s="259"/>
    </row>
    <row r="221" spans="1:12" s="5" customFormat="1" ht="18.75" customHeight="1" x14ac:dyDescent="0.25">
      <c r="A221" s="117">
        <v>29</v>
      </c>
      <c r="B221" s="169" t="s">
        <v>444</v>
      </c>
      <c r="C221" s="166" t="s">
        <v>403</v>
      </c>
      <c r="D221" s="35" t="str">
        <f t="shared" si="50"/>
        <v>Trần Thanh Trúc</v>
      </c>
      <c r="E221" s="167" t="s">
        <v>445</v>
      </c>
      <c r="F221" s="41" t="str">
        <f>IFERROR((VLOOKUP($E221,'Mẫu 4A'!$D$10:$L$400,9,0)),0)</f>
        <v>Tốt</v>
      </c>
      <c r="G221" s="41" t="s">
        <v>680</v>
      </c>
      <c r="H221" s="267" t="str">
        <f t="shared" si="46"/>
        <v/>
      </c>
      <c r="I221" s="43" t="str">
        <f t="shared" si="47"/>
        <v>X</v>
      </c>
      <c r="J221" s="43" t="str">
        <f t="shared" si="48"/>
        <v/>
      </c>
      <c r="K221" s="43" t="str">
        <f t="shared" si="49"/>
        <v/>
      </c>
      <c r="L221" s="259"/>
    </row>
    <row r="222" spans="1:12" s="5" customFormat="1" ht="18.75" customHeight="1" x14ac:dyDescent="0.25">
      <c r="A222" s="117">
        <v>30</v>
      </c>
      <c r="B222" s="169" t="s">
        <v>446</v>
      </c>
      <c r="C222" s="166" t="s">
        <v>447</v>
      </c>
      <c r="D222" s="35" t="str">
        <f t="shared" si="50"/>
        <v>Lê Văn Bình</v>
      </c>
      <c r="E222" s="167" t="s">
        <v>448</v>
      </c>
      <c r="F222" s="41" t="str">
        <f>IFERROR((VLOOKUP($E222,'Mẫu 4A'!$D$10:$L$400,9,0)),0)</f>
        <v>Tốt</v>
      </c>
      <c r="G222" s="41" t="s">
        <v>680</v>
      </c>
      <c r="H222" s="267" t="str">
        <f t="shared" si="46"/>
        <v/>
      </c>
      <c r="I222" s="43" t="str">
        <f t="shared" si="47"/>
        <v>X</v>
      </c>
      <c r="J222" s="43" t="str">
        <f t="shared" si="48"/>
        <v/>
      </c>
      <c r="K222" s="43" t="str">
        <f t="shared" si="49"/>
        <v/>
      </c>
      <c r="L222" s="259"/>
    </row>
    <row r="223" spans="1:12" s="5" customFormat="1" ht="18.75" x14ac:dyDescent="0.25">
      <c r="A223" s="117">
        <v>31</v>
      </c>
      <c r="B223" s="175" t="s">
        <v>449</v>
      </c>
      <c r="C223" s="166" t="s">
        <v>450</v>
      </c>
      <c r="D223" s="35" t="str">
        <f t="shared" si="50"/>
        <v>Ngô Thanh Điền</v>
      </c>
      <c r="E223" s="167" t="s">
        <v>451</v>
      </c>
      <c r="F223" s="41" t="str">
        <f>IFERROR((VLOOKUP($E223,'Mẫu 4A'!$D$10:$L$400,9,0)),0)</f>
        <v>Tốt</v>
      </c>
      <c r="G223" s="41" t="s">
        <v>680</v>
      </c>
      <c r="H223" s="267" t="str">
        <f t="shared" si="46"/>
        <v/>
      </c>
      <c r="I223" s="43" t="str">
        <f t="shared" si="47"/>
        <v>X</v>
      </c>
      <c r="J223" s="43" t="str">
        <f t="shared" si="48"/>
        <v/>
      </c>
      <c r="K223" s="43" t="str">
        <f t="shared" si="49"/>
        <v/>
      </c>
      <c r="L223" s="259"/>
    </row>
    <row r="224" spans="1:12" s="5" customFormat="1" ht="37.700000000000003" customHeight="1" x14ac:dyDescent="0.25">
      <c r="A224" s="117">
        <v>32</v>
      </c>
      <c r="B224" s="56" t="s">
        <v>452</v>
      </c>
      <c r="C224" s="80" t="s">
        <v>453</v>
      </c>
      <c r="D224" s="35" t="str">
        <f t="shared" si="50"/>
        <v>Lê Minh Phong</v>
      </c>
      <c r="E224" s="176" t="s">
        <v>454</v>
      </c>
      <c r="F224" s="41" t="str">
        <f>IFERROR((VLOOKUP($E224,'Mẫu 4A'!$D$10:$L$400,9,0)),0)</f>
        <v>Tốt</v>
      </c>
      <c r="G224" s="41" t="s">
        <v>680</v>
      </c>
      <c r="H224" s="267" t="str">
        <f t="shared" si="46"/>
        <v/>
      </c>
      <c r="I224" s="43" t="str">
        <f t="shared" si="47"/>
        <v>X</v>
      </c>
      <c r="J224" s="43" t="str">
        <f t="shared" si="48"/>
        <v/>
      </c>
      <c r="K224" s="43" t="str">
        <f t="shared" si="49"/>
        <v/>
      </c>
      <c r="L224" s="259"/>
    </row>
    <row r="225" spans="1:12" s="5" customFormat="1" ht="23.45" customHeight="1" x14ac:dyDescent="0.25">
      <c r="A225" s="100" t="s">
        <v>455</v>
      </c>
      <c r="B225" s="164" t="s">
        <v>456</v>
      </c>
      <c r="C225" s="23"/>
      <c r="D225" s="23"/>
      <c r="E225" s="177"/>
      <c r="F225" s="180"/>
      <c r="G225" s="257"/>
      <c r="H225" s="267" t="str">
        <f t="shared" si="46"/>
        <v/>
      </c>
      <c r="I225" s="43" t="str">
        <f t="shared" si="47"/>
        <v/>
      </c>
      <c r="J225" s="43" t="str">
        <f t="shared" si="48"/>
        <v/>
      </c>
      <c r="K225" s="43" t="str">
        <f t="shared" si="49"/>
        <v/>
      </c>
      <c r="L225" s="259"/>
    </row>
    <row r="226" spans="1:12" s="5" customFormat="1" ht="26.25" customHeight="1" x14ac:dyDescent="0.25">
      <c r="A226" s="27" t="s">
        <v>29</v>
      </c>
      <c r="B226" s="28" t="s">
        <v>30</v>
      </c>
      <c r="C226" s="29"/>
      <c r="D226" s="29"/>
      <c r="E226" s="27"/>
      <c r="F226" s="49"/>
      <c r="G226" s="247"/>
      <c r="H226" s="267" t="str">
        <f t="shared" si="46"/>
        <v/>
      </c>
      <c r="I226" s="43" t="str">
        <f t="shared" si="47"/>
        <v/>
      </c>
      <c r="J226" s="43" t="str">
        <f t="shared" si="48"/>
        <v/>
      </c>
      <c r="K226" s="43" t="str">
        <f t="shared" si="49"/>
        <v/>
      </c>
      <c r="L226" s="259"/>
    </row>
    <row r="227" spans="1:12" s="5" customFormat="1" ht="26.25" customHeight="1" x14ac:dyDescent="0.25">
      <c r="A227" s="182">
        <v>1</v>
      </c>
      <c r="B227" s="34" t="s">
        <v>457</v>
      </c>
      <c r="C227" s="183" t="s">
        <v>458</v>
      </c>
      <c r="D227" s="35" t="str">
        <f t="shared" ref="D227:D242" si="51">TRIM(B227&amp;" "&amp;C227)</f>
        <v>Đinh Thị Huyên</v>
      </c>
      <c r="E227" s="184">
        <v>11100096279</v>
      </c>
      <c r="F227" s="41" t="str">
        <f>IFERROR((VLOOKUP($E227,'Mẫu 4A'!$D$10:$L$400,9,0)),0)</f>
        <v>Xuất sắc</v>
      </c>
      <c r="G227" s="41" t="s">
        <v>694</v>
      </c>
      <c r="H227" s="267" t="str">
        <f t="shared" si="46"/>
        <v>X</v>
      </c>
      <c r="I227" s="43" t="str">
        <f t="shared" si="47"/>
        <v/>
      </c>
      <c r="J227" s="43" t="str">
        <f t="shared" si="48"/>
        <v/>
      </c>
      <c r="K227" s="43" t="str">
        <f t="shared" si="49"/>
        <v/>
      </c>
      <c r="L227" s="259"/>
    </row>
    <row r="228" spans="1:12" s="5" customFormat="1" ht="27.75" customHeight="1" x14ac:dyDescent="0.25">
      <c r="A228" s="182">
        <v>2</v>
      </c>
      <c r="B228" s="34" t="s">
        <v>307</v>
      </c>
      <c r="C228" s="183" t="s">
        <v>57</v>
      </c>
      <c r="D228" s="35" t="str">
        <f t="shared" si="51"/>
        <v>Nguyễn Ngọc Quỳnh</v>
      </c>
      <c r="E228" s="184">
        <v>11100110132</v>
      </c>
      <c r="F228" s="41" t="str">
        <f>IFERROR((VLOOKUP($E228,'Mẫu 4A'!$D$10:$L$400,9,0)),0)</f>
        <v>Tốt</v>
      </c>
      <c r="G228" s="41" t="s">
        <v>680</v>
      </c>
      <c r="H228" s="267" t="str">
        <f t="shared" si="46"/>
        <v/>
      </c>
      <c r="I228" s="43" t="str">
        <f t="shared" si="47"/>
        <v>X</v>
      </c>
      <c r="J228" s="43" t="str">
        <f t="shared" si="48"/>
        <v/>
      </c>
      <c r="K228" s="43" t="str">
        <f t="shared" si="49"/>
        <v/>
      </c>
      <c r="L228" s="259"/>
    </row>
    <row r="229" spans="1:12" s="5" customFormat="1" ht="34.5" customHeight="1" x14ac:dyDescent="0.25">
      <c r="A229" s="182">
        <v>3</v>
      </c>
      <c r="B229" s="34" t="s">
        <v>459</v>
      </c>
      <c r="C229" s="183" t="s">
        <v>80</v>
      </c>
      <c r="D229" s="35" t="str">
        <f t="shared" si="51"/>
        <v>Lê Thị Hồng Vân</v>
      </c>
      <c r="E229" s="184">
        <v>11100082586</v>
      </c>
      <c r="F229" s="41" t="str">
        <f>IFERROR((VLOOKUP($E229,'Mẫu 4A'!$D$10:$L$400,9,0)),0)</f>
        <v>Xuất sắc</v>
      </c>
      <c r="G229" s="41" t="s">
        <v>680</v>
      </c>
      <c r="H229" s="267" t="str">
        <f t="shared" si="46"/>
        <v>X</v>
      </c>
      <c r="I229" s="43" t="str">
        <f t="shared" si="47"/>
        <v/>
      </c>
      <c r="J229" s="43" t="str">
        <f t="shared" si="48"/>
        <v/>
      </c>
      <c r="K229" s="43" t="str">
        <f t="shared" si="49"/>
        <v/>
      </c>
      <c r="L229" s="259"/>
    </row>
    <row r="230" spans="1:12" s="5" customFormat="1" ht="26.25" customHeight="1" x14ac:dyDescent="0.25">
      <c r="A230" s="182">
        <v>4</v>
      </c>
      <c r="B230" s="34" t="s">
        <v>460</v>
      </c>
      <c r="C230" s="183" t="s">
        <v>250</v>
      </c>
      <c r="D230" s="35" t="str">
        <f t="shared" si="51"/>
        <v>Hoàng Thị Trang</v>
      </c>
      <c r="E230" s="184">
        <v>60300000132</v>
      </c>
      <c r="F230" s="41" t="str">
        <f>IFERROR((VLOOKUP($E230,'Mẫu 4A'!$D$10:$L$400,9,0)),0)</f>
        <v>Xuất sắc</v>
      </c>
      <c r="G230" s="41" t="s">
        <v>680</v>
      </c>
      <c r="H230" s="267" t="str">
        <f t="shared" si="46"/>
        <v>X</v>
      </c>
      <c r="I230" s="43" t="str">
        <f t="shared" si="47"/>
        <v/>
      </c>
      <c r="J230" s="43" t="str">
        <f t="shared" si="48"/>
        <v/>
      </c>
      <c r="K230" s="43" t="str">
        <f t="shared" si="49"/>
        <v/>
      </c>
      <c r="L230" s="259"/>
    </row>
    <row r="231" spans="1:12" s="5" customFormat="1" ht="26.25" customHeight="1" x14ac:dyDescent="0.25">
      <c r="A231" s="182">
        <v>5</v>
      </c>
      <c r="B231" s="34" t="s">
        <v>461</v>
      </c>
      <c r="C231" s="183" t="s">
        <v>240</v>
      </c>
      <c r="D231" s="35" t="str">
        <f t="shared" si="51"/>
        <v>Trần Thị Hồng Thu</v>
      </c>
      <c r="E231" s="184">
        <v>11100071858</v>
      </c>
      <c r="F231" s="41" t="str">
        <f>IFERROR((VLOOKUP($E231,'Mẫu 4A'!$D$10:$L$400,9,0)),0)</f>
        <v>Tốt</v>
      </c>
      <c r="G231" s="41" t="s">
        <v>680</v>
      </c>
      <c r="H231" s="267" t="str">
        <f t="shared" si="46"/>
        <v/>
      </c>
      <c r="I231" s="43" t="str">
        <f t="shared" si="47"/>
        <v>X</v>
      </c>
      <c r="J231" s="43" t="str">
        <f t="shared" si="48"/>
        <v/>
      </c>
      <c r="K231" s="43" t="str">
        <f t="shared" si="49"/>
        <v/>
      </c>
      <c r="L231" s="259"/>
    </row>
    <row r="232" spans="1:12" s="5" customFormat="1" ht="36.75" customHeight="1" x14ac:dyDescent="0.25">
      <c r="A232" s="182">
        <v>6</v>
      </c>
      <c r="B232" s="34" t="s">
        <v>462</v>
      </c>
      <c r="C232" s="183" t="s">
        <v>463</v>
      </c>
      <c r="D232" s="35" t="str">
        <f t="shared" si="51"/>
        <v>Đỗ Thị Thơm</v>
      </c>
      <c r="E232" s="184">
        <v>11100109963</v>
      </c>
      <c r="F232" s="41" t="str">
        <f>IFERROR((VLOOKUP($E232,'Mẫu 4A'!$D$10:$L$400,9,0)),0)</f>
        <v>Tốt</v>
      </c>
      <c r="G232" s="41" t="s">
        <v>680</v>
      </c>
      <c r="H232" s="267" t="str">
        <f t="shared" si="46"/>
        <v/>
      </c>
      <c r="I232" s="43" t="str">
        <f t="shared" si="47"/>
        <v>X</v>
      </c>
      <c r="J232" s="43" t="str">
        <f t="shared" si="48"/>
        <v/>
      </c>
      <c r="K232" s="43" t="str">
        <f t="shared" si="49"/>
        <v/>
      </c>
      <c r="L232" s="259" t="s">
        <v>435</v>
      </c>
    </row>
    <row r="233" spans="1:12" s="5" customFormat="1" ht="36" customHeight="1" x14ac:dyDescent="0.25">
      <c r="A233" s="182">
        <v>7</v>
      </c>
      <c r="B233" s="34" t="s">
        <v>464</v>
      </c>
      <c r="C233" s="183" t="s">
        <v>465</v>
      </c>
      <c r="D233" s="35" t="str">
        <f t="shared" si="51"/>
        <v>Trần Văn Lượng</v>
      </c>
      <c r="E233" s="184">
        <v>31100001615</v>
      </c>
      <c r="F233" s="41" t="str">
        <f>IFERROR((VLOOKUP($E233,'Mẫu 4A'!$D$10:$L$400,9,0)),0)</f>
        <v>Tốt</v>
      </c>
      <c r="G233" s="41" t="s">
        <v>680</v>
      </c>
      <c r="H233" s="267" t="str">
        <f t="shared" si="46"/>
        <v/>
      </c>
      <c r="I233" s="43" t="str">
        <f t="shared" si="47"/>
        <v>X</v>
      </c>
      <c r="J233" s="43" t="str">
        <f t="shared" si="48"/>
        <v/>
      </c>
      <c r="K233" s="43" t="str">
        <f t="shared" si="49"/>
        <v/>
      </c>
      <c r="L233" s="259"/>
    </row>
    <row r="234" spans="1:12" s="5" customFormat="1" ht="30.75" customHeight="1" x14ac:dyDescent="0.25">
      <c r="A234" s="182">
        <v>8</v>
      </c>
      <c r="B234" s="34" t="s">
        <v>466</v>
      </c>
      <c r="C234" s="183" t="s">
        <v>45</v>
      </c>
      <c r="D234" s="35" t="str">
        <f t="shared" si="51"/>
        <v>Bùi Thành Dũng</v>
      </c>
      <c r="E234" s="184">
        <v>11100109912</v>
      </c>
      <c r="F234" s="41" t="str">
        <f>IFERROR((VLOOKUP($E234,'Mẫu 4A'!$D$10:$L$400,9,0)),0)</f>
        <v>Tốt</v>
      </c>
      <c r="G234" s="41" t="s">
        <v>680</v>
      </c>
      <c r="H234" s="267" t="str">
        <f t="shared" si="46"/>
        <v/>
      </c>
      <c r="I234" s="43" t="str">
        <f t="shared" si="47"/>
        <v>X</v>
      </c>
      <c r="J234" s="43" t="str">
        <f t="shared" si="48"/>
        <v/>
      </c>
      <c r="K234" s="43" t="str">
        <f t="shared" si="49"/>
        <v/>
      </c>
      <c r="L234" s="259"/>
    </row>
    <row r="235" spans="1:12" s="5" customFormat="1" ht="34.5" customHeight="1" x14ac:dyDescent="0.25">
      <c r="A235" s="182">
        <v>9</v>
      </c>
      <c r="B235" s="34" t="s">
        <v>47</v>
      </c>
      <c r="C235" s="183" t="s">
        <v>467</v>
      </c>
      <c r="D235" s="35" t="str">
        <f t="shared" si="51"/>
        <v>Nguyễn Thị Dinh</v>
      </c>
      <c r="E235" s="184">
        <v>11100000795</v>
      </c>
      <c r="F235" s="41" t="str">
        <f>IFERROR((VLOOKUP($E235,'Mẫu 4A'!$D$10:$L$400,9,0)),0)</f>
        <v>Xuất sắc</v>
      </c>
      <c r="G235" s="41" t="s">
        <v>680</v>
      </c>
      <c r="H235" s="267" t="str">
        <f t="shared" si="46"/>
        <v>X</v>
      </c>
      <c r="I235" s="43" t="str">
        <f t="shared" si="47"/>
        <v/>
      </c>
      <c r="J235" s="43" t="str">
        <f t="shared" si="48"/>
        <v/>
      </c>
      <c r="K235" s="43" t="str">
        <f t="shared" si="49"/>
        <v/>
      </c>
      <c r="L235" s="259"/>
    </row>
    <row r="236" spans="1:12" s="5" customFormat="1" ht="33" customHeight="1" x14ac:dyDescent="0.25">
      <c r="A236" s="182">
        <v>10</v>
      </c>
      <c r="B236" s="34" t="s">
        <v>468</v>
      </c>
      <c r="C236" s="183" t="s">
        <v>469</v>
      </c>
      <c r="D236" s="35" t="str">
        <f t="shared" si="51"/>
        <v>Phạm Thị Vinh</v>
      </c>
      <c r="E236" s="184">
        <v>11100116900</v>
      </c>
      <c r="F236" s="41" t="str">
        <f>IFERROR((VLOOKUP($E236,'Mẫu 4A'!$D$10:$L$400,9,0)),0)</f>
        <v>Tốt</v>
      </c>
      <c r="G236" s="41" t="s">
        <v>680</v>
      </c>
      <c r="H236" s="267" t="str">
        <f t="shared" si="46"/>
        <v/>
      </c>
      <c r="I236" s="43" t="str">
        <f t="shared" si="47"/>
        <v>X</v>
      </c>
      <c r="J236" s="43" t="str">
        <f t="shared" si="48"/>
        <v/>
      </c>
      <c r="K236" s="43" t="str">
        <f t="shared" si="49"/>
        <v/>
      </c>
      <c r="L236" s="259" t="s">
        <v>435</v>
      </c>
    </row>
    <row r="237" spans="1:12" s="5" customFormat="1" ht="31.5" customHeight="1" x14ac:dyDescent="0.25">
      <c r="A237" s="182">
        <v>11</v>
      </c>
      <c r="B237" s="34" t="s">
        <v>470</v>
      </c>
      <c r="C237" s="80" t="s">
        <v>212</v>
      </c>
      <c r="D237" s="35" t="str">
        <f t="shared" si="51"/>
        <v>Cao Thị Hồng Thắm</v>
      </c>
      <c r="E237" s="185">
        <v>20500006345</v>
      </c>
      <c r="F237" s="41" t="str">
        <f>IFERROR((VLOOKUP($E237,'Mẫu 4A'!$D$10:$L$400,9,0)),0)</f>
        <v>Tốt</v>
      </c>
      <c r="G237" s="41" t="s">
        <v>680</v>
      </c>
      <c r="H237" s="267" t="str">
        <f t="shared" si="46"/>
        <v/>
      </c>
      <c r="I237" s="43" t="str">
        <f t="shared" si="47"/>
        <v>X</v>
      </c>
      <c r="J237" s="43" t="str">
        <f t="shared" si="48"/>
        <v/>
      </c>
      <c r="K237" s="43" t="str">
        <f t="shared" si="49"/>
        <v/>
      </c>
      <c r="L237" s="259"/>
    </row>
    <row r="238" spans="1:12" s="107" customFormat="1" ht="33" customHeight="1" x14ac:dyDescent="0.25">
      <c r="A238" s="182">
        <v>12</v>
      </c>
      <c r="B238" s="34" t="s">
        <v>471</v>
      </c>
      <c r="C238" s="80" t="s">
        <v>472</v>
      </c>
      <c r="D238" s="35" t="str">
        <f t="shared" si="51"/>
        <v>Lê Thị Mai Hường</v>
      </c>
      <c r="E238" s="185">
        <v>11100109686</v>
      </c>
      <c r="F238" s="41" t="str">
        <f>IFERROR((VLOOKUP($E238,'Mẫu 4A'!$D$10:$L$400,9,0)),0)</f>
        <v>Xuất sắc</v>
      </c>
      <c r="G238" s="41" t="s">
        <v>680</v>
      </c>
      <c r="H238" s="267" t="str">
        <f t="shared" si="46"/>
        <v>X</v>
      </c>
      <c r="I238" s="43" t="str">
        <f t="shared" si="47"/>
        <v/>
      </c>
      <c r="J238" s="43" t="str">
        <f t="shared" si="48"/>
        <v/>
      </c>
      <c r="K238" s="43" t="str">
        <f t="shared" si="49"/>
        <v/>
      </c>
      <c r="L238" s="259" t="s">
        <v>117</v>
      </c>
    </row>
    <row r="239" spans="1:12" s="107" customFormat="1" ht="23.45" customHeight="1" x14ac:dyDescent="0.25">
      <c r="A239" s="182">
        <v>13</v>
      </c>
      <c r="B239" s="34" t="s">
        <v>473</v>
      </c>
      <c r="C239" s="80" t="s">
        <v>250</v>
      </c>
      <c r="D239" s="35" t="str">
        <f t="shared" si="51"/>
        <v>Phan Thị Thùy Trang</v>
      </c>
      <c r="E239" s="185">
        <v>11100096307</v>
      </c>
      <c r="F239" s="41" t="str">
        <f>IFERROR((VLOOKUP($E239,'Mẫu 4A'!$D$10:$L$400,9,0)),0)</f>
        <v>Tốt</v>
      </c>
      <c r="G239" s="41" t="s">
        <v>680</v>
      </c>
      <c r="H239" s="267" t="str">
        <f t="shared" si="46"/>
        <v/>
      </c>
      <c r="I239" s="43" t="str">
        <f t="shared" si="47"/>
        <v>X</v>
      </c>
      <c r="J239" s="43" t="str">
        <f t="shared" si="48"/>
        <v/>
      </c>
      <c r="K239" s="43" t="str">
        <f t="shared" si="49"/>
        <v/>
      </c>
      <c r="L239" s="259"/>
    </row>
    <row r="240" spans="1:12" s="5" customFormat="1" ht="31.5" customHeight="1" x14ac:dyDescent="0.25">
      <c r="A240" s="182">
        <v>14</v>
      </c>
      <c r="B240" s="34" t="s">
        <v>474</v>
      </c>
      <c r="C240" s="80" t="s">
        <v>36</v>
      </c>
      <c r="D240" s="35" t="str">
        <f t="shared" si="51"/>
        <v>Đặng Thị Nhật Minh</v>
      </c>
      <c r="E240" s="185">
        <v>11100000714</v>
      </c>
      <c r="F240" s="41" t="str">
        <f>IFERROR((VLOOKUP($E240,'Mẫu 4A'!$D$10:$L$400,9,0)),0)</f>
        <v>Xuất sắc</v>
      </c>
      <c r="G240" s="41" t="s">
        <v>680</v>
      </c>
      <c r="H240" s="267" t="str">
        <f t="shared" si="46"/>
        <v>X</v>
      </c>
      <c r="I240" s="43" t="str">
        <f t="shared" si="47"/>
        <v/>
      </c>
      <c r="J240" s="43" t="str">
        <f t="shared" si="48"/>
        <v/>
      </c>
      <c r="K240" s="43" t="str">
        <f t="shared" si="49"/>
        <v/>
      </c>
      <c r="L240" s="259"/>
    </row>
    <row r="241" spans="1:12" s="5" customFormat="1" ht="23.45" customHeight="1" x14ac:dyDescent="0.25">
      <c r="A241" s="182">
        <v>15</v>
      </c>
      <c r="B241" s="34" t="s">
        <v>475</v>
      </c>
      <c r="C241" s="80" t="s">
        <v>268</v>
      </c>
      <c r="D241" s="35" t="str">
        <f t="shared" si="51"/>
        <v>Nguyễn Anh Kiệt</v>
      </c>
      <c r="E241" s="185">
        <v>11100067051</v>
      </c>
      <c r="F241" s="41" t="str">
        <f>IFERROR((VLOOKUP($E241,'Mẫu 4A'!$D$10:$L$400,9,0)),0)</f>
        <v>Tốt</v>
      </c>
      <c r="G241" s="41" t="s">
        <v>680</v>
      </c>
      <c r="H241" s="267" t="str">
        <f t="shared" si="46"/>
        <v/>
      </c>
      <c r="I241" s="43" t="str">
        <f t="shared" si="47"/>
        <v>X</v>
      </c>
      <c r="J241" s="43" t="str">
        <f t="shared" si="48"/>
        <v/>
      </c>
      <c r="K241" s="43" t="str">
        <f t="shared" si="49"/>
        <v/>
      </c>
      <c r="L241" s="259"/>
    </row>
    <row r="242" spans="1:12" s="99" customFormat="1" ht="23.45" customHeight="1" x14ac:dyDescent="0.25">
      <c r="A242" s="182">
        <v>16</v>
      </c>
      <c r="B242" s="34" t="s">
        <v>462</v>
      </c>
      <c r="C242" s="80" t="s">
        <v>476</v>
      </c>
      <c r="D242" s="35" t="str">
        <f t="shared" si="51"/>
        <v>Đỗ Thị Ngát</v>
      </c>
      <c r="E242" s="185">
        <v>30800000127</v>
      </c>
      <c r="F242" s="41" t="str">
        <f>IFERROR((VLOOKUP($E242,'Mẫu 4A'!$D$10:$L$400,9,0)),0)</f>
        <v>Tốt</v>
      </c>
      <c r="G242" s="41" t="s">
        <v>680</v>
      </c>
      <c r="H242" s="267" t="str">
        <f t="shared" si="46"/>
        <v/>
      </c>
      <c r="I242" s="43" t="str">
        <f t="shared" si="47"/>
        <v>X</v>
      </c>
      <c r="J242" s="43" t="str">
        <f t="shared" si="48"/>
        <v/>
      </c>
      <c r="K242" s="43" t="str">
        <f t="shared" si="49"/>
        <v/>
      </c>
      <c r="L242" s="259"/>
    </row>
    <row r="243" spans="1:12" s="99" customFormat="1" ht="31.5" customHeight="1" x14ac:dyDescent="0.25">
      <c r="A243" s="21" t="s">
        <v>477</v>
      </c>
      <c r="B243" s="186" t="s">
        <v>478</v>
      </c>
      <c r="C243" s="187"/>
      <c r="D243" s="187"/>
      <c r="E243" s="188"/>
      <c r="F243" s="134"/>
      <c r="G243" s="256"/>
      <c r="H243" s="267" t="str">
        <f t="shared" si="46"/>
        <v/>
      </c>
      <c r="I243" s="43" t="str">
        <f t="shared" si="47"/>
        <v/>
      </c>
      <c r="J243" s="43" t="str">
        <f t="shared" si="48"/>
        <v/>
      </c>
      <c r="K243" s="43" t="str">
        <f t="shared" si="49"/>
        <v/>
      </c>
      <c r="L243" s="259"/>
    </row>
    <row r="244" spans="1:12" s="5" customFormat="1" ht="31.5" customHeight="1" x14ac:dyDescent="0.25">
      <c r="A244" s="27" t="s">
        <v>29</v>
      </c>
      <c r="B244" s="28" t="s">
        <v>30</v>
      </c>
      <c r="C244" s="29"/>
      <c r="D244" s="29"/>
      <c r="E244" s="27"/>
      <c r="F244" s="49"/>
      <c r="G244" s="247"/>
      <c r="H244" s="267" t="str">
        <f t="shared" si="46"/>
        <v/>
      </c>
      <c r="I244" s="43" t="str">
        <f t="shared" si="47"/>
        <v/>
      </c>
      <c r="J244" s="43" t="str">
        <f t="shared" si="48"/>
        <v/>
      </c>
      <c r="K244" s="43" t="str">
        <f t="shared" si="49"/>
        <v/>
      </c>
      <c r="L244" s="259"/>
    </row>
    <row r="245" spans="1:12" s="5" customFormat="1" ht="30.75" customHeight="1" x14ac:dyDescent="0.25">
      <c r="A245" s="75">
        <v>1</v>
      </c>
      <c r="B245" s="190" t="s">
        <v>479</v>
      </c>
      <c r="C245" s="191" t="s">
        <v>140</v>
      </c>
      <c r="D245" s="35" t="str">
        <f t="shared" ref="D245" si="52">TRIM(B245&amp;" "&amp;C245)</f>
        <v>Hồ Ngọc Chi</v>
      </c>
      <c r="E245" s="53">
        <v>81000000899</v>
      </c>
      <c r="F245" s="41" t="str">
        <f>IFERROR((VLOOKUP($E245,'Mẫu 4A'!$D$10:$L$400,9,0)),0)</f>
        <v>Xuất sắc</v>
      </c>
      <c r="G245" s="41" t="s">
        <v>695</v>
      </c>
      <c r="H245" s="267" t="str">
        <f t="shared" si="46"/>
        <v>X</v>
      </c>
      <c r="I245" s="43" t="str">
        <f t="shared" si="47"/>
        <v/>
      </c>
      <c r="J245" s="43" t="str">
        <f t="shared" si="48"/>
        <v/>
      </c>
      <c r="K245" s="43" t="str">
        <f t="shared" si="49"/>
        <v/>
      </c>
      <c r="L245" s="259"/>
    </row>
    <row r="246" spans="1:12" s="5" customFormat="1" ht="23.45" customHeight="1" x14ac:dyDescent="0.25">
      <c r="A246" s="75">
        <v>2</v>
      </c>
      <c r="B246" s="192" t="s">
        <v>480</v>
      </c>
      <c r="C246" s="193" t="s">
        <v>481</v>
      </c>
      <c r="D246" s="35" t="str">
        <f t="shared" ref="D246:D248" si="53">TRIM(B246&amp;" "&amp;C246)</f>
        <v>Nguyễn Sanh Cường</v>
      </c>
      <c r="E246" s="53">
        <v>11100082750</v>
      </c>
      <c r="F246" s="41" t="str">
        <f>IFERROR((VLOOKUP($E246,'Mẫu 4A'!$D$10:$L$400,9,0)),0)</f>
        <v>Tốt</v>
      </c>
      <c r="G246" s="41" t="s">
        <v>680</v>
      </c>
      <c r="H246" s="267" t="str">
        <f t="shared" si="46"/>
        <v/>
      </c>
      <c r="I246" s="43" t="str">
        <f t="shared" si="47"/>
        <v>X</v>
      </c>
      <c r="J246" s="43" t="str">
        <f t="shared" si="48"/>
        <v/>
      </c>
      <c r="K246" s="43" t="str">
        <f t="shared" si="49"/>
        <v/>
      </c>
      <c r="L246" s="259"/>
    </row>
    <row r="247" spans="1:12" s="5" customFormat="1" ht="23.45" customHeight="1" x14ac:dyDescent="0.25">
      <c r="A247" s="75">
        <v>3</v>
      </c>
      <c r="B247" s="192" t="s">
        <v>74</v>
      </c>
      <c r="C247" s="193" t="s">
        <v>482</v>
      </c>
      <c r="D247" s="35" t="str">
        <f t="shared" si="53"/>
        <v>Nguyễn Văn Danh</v>
      </c>
      <c r="E247" s="53">
        <v>11100119656</v>
      </c>
      <c r="F247" s="41" t="str">
        <f>IFERROR((VLOOKUP($E247,'Mẫu 4A'!$D$10:$L$400,9,0)),0)</f>
        <v>Xuất sắc</v>
      </c>
      <c r="G247" s="41" t="s">
        <v>680</v>
      </c>
      <c r="H247" s="267" t="str">
        <f t="shared" si="46"/>
        <v>X</v>
      </c>
      <c r="I247" s="43" t="str">
        <f t="shared" si="47"/>
        <v/>
      </c>
      <c r="J247" s="43" t="str">
        <f t="shared" si="48"/>
        <v/>
      </c>
      <c r="K247" s="43" t="str">
        <f t="shared" si="49"/>
        <v/>
      </c>
      <c r="L247" s="259"/>
    </row>
    <row r="248" spans="1:12" s="5" customFormat="1" ht="23.45" customHeight="1" x14ac:dyDescent="0.25">
      <c r="A248" s="75">
        <v>4</v>
      </c>
      <c r="B248" s="190" t="s">
        <v>483</v>
      </c>
      <c r="C248" s="191" t="s">
        <v>484</v>
      </c>
      <c r="D248" s="35" t="str">
        <f t="shared" si="53"/>
        <v>Đặng Ngọc Đoàn</v>
      </c>
      <c r="E248" s="53">
        <v>11100096269</v>
      </c>
      <c r="F248" s="41" t="str">
        <f>IFERROR((VLOOKUP($E248,'Mẫu 4A'!$D$10:$L$400,9,0)),0)</f>
        <v>Tốt</v>
      </c>
      <c r="G248" s="41" t="s">
        <v>680</v>
      </c>
      <c r="H248" s="267" t="str">
        <f t="shared" si="46"/>
        <v/>
      </c>
      <c r="I248" s="43" t="str">
        <f t="shared" si="47"/>
        <v>X</v>
      </c>
      <c r="J248" s="43" t="str">
        <f t="shared" si="48"/>
        <v/>
      </c>
      <c r="K248" s="43" t="str">
        <f t="shared" si="49"/>
        <v/>
      </c>
      <c r="L248" s="259"/>
    </row>
    <row r="249" spans="1:12" s="5" customFormat="1" ht="23.45" customHeight="1" x14ac:dyDescent="0.25">
      <c r="A249" s="75">
        <v>5</v>
      </c>
      <c r="B249" s="192" t="s">
        <v>74</v>
      </c>
      <c r="C249" s="193" t="s">
        <v>485</v>
      </c>
      <c r="D249" s="35" t="str">
        <f t="shared" ref="D249:D251" si="54">TRIM(B249&amp;" "&amp;C249)</f>
        <v>Nguyễn Văn Đôn</v>
      </c>
      <c r="E249" s="53">
        <v>11100109469</v>
      </c>
      <c r="F249" s="41" t="str">
        <f>IFERROR((VLOOKUP($E249,'Mẫu 4A'!$D$10:$L$400,9,0)),0)</f>
        <v>Xuất sắc</v>
      </c>
      <c r="G249" s="41" t="s">
        <v>680</v>
      </c>
      <c r="H249" s="267" t="str">
        <f t="shared" si="46"/>
        <v>X</v>
      </c>
      <c r="I249" s="43" t="str">
        <f t="shared" si="47"/>
        <v/>
      </c>
      <c r="J249" s="43" t="str">
        <f t="shared" si="48"/>
        <v/>
      </c>
      <c r="K249" s="43" t="str">
        <f t="shared" si="49"/>
        <v/>
      </c>
      <c r="L249" s="259"/>
    </row>
    <row r="250" spans="1:12" s="5" customFormat="1" ht="28.5" customHeight="1" x14ac:dyDescent="0.25">
      <c r="A250" s="75">
        <v>6</v>
      </c>
      <c r="B250" s="192" t="s">
        <v>486</v>
      </c>
      <c r="C250" s="193" t="s">
        <v>45</v>
      </c>
      <c r="D250" s="35" t="str">
        <f t="shared" si="54"/>
        <v>Bùi Văn Dũng</v>
      </c>
      <c r="E250" s="53">
        <v>11100096278</v>
      </c>
      <c r="F250" s="41" t="str">
        <f>IFERROR((VLOOKUP($E250,'Mẫu 4A'!$D$10:$L$400,9,0)),0)</f>
        <v>Tốt</v>
      </c>
      <c r="G250" s="41" t="s">
        <v>680</v>
      </c>
      <c r="H250" s="267" t="str">
        <f t="shared" si="46"/>
        <v/>
      </c>
      <c r="I250" s="43" t="str">
        <f t="shared" si="47"/>
        <v>X</v>
      </c>
      <c r="J250" s="43" t="str">
        <f t="shared" si="48"/>
        <v/>
      </c>
      <c r="K250" s="43" t="str">
        <f t="shared" si="49"/>
        <v/>
      </c>
      <c r="L250" s="259"/>
    </row>
    <row r="251" spans="1:12" s="5" customFormat="1" ht="33.950000000000003" customHeight="1" x14ac:dyDescent="0.25">
      <c r="A251" s="75">
        <v>7</v>
      </c>
      <c r="B251" s="190" t="s">
        <v>487</v>
      </c>
      <c r="C251" s="191" t="s">
        <v>45</v>
      </c>
      <c r="D251" s="35" t="str">
        <f t="shared" si="54"/>
        <v>Huỳnh Quốc Dũng</v>
      </c>
      <c r="E251" s="53">
        <v>81000000898</v>
      </c>
      <c r="F251" s="41" t="str">
        <f>IFERROR((VLOOKUP($E251,'Mẫu 4A'!$D$10:$L$400,9,0)),0)</f>
        <v>Tốt</v>
      </c>
      <c r="G251" s="41" t="s">
        <v>680</v>
      </c>
      <c r="H251" s="267" t="str">
        <f t="shared" si="46"/>
        <v/>
      </c>
      <c r="I251" s="43" t="str">
        <f t="shared" si="47"/>
        <v>X</v>
      </c>
      <c r="J251" s="43" t="str">
        <f t="shared" si="48"/>
        <v/>
      </c>
      <c r="K251" s="43" t="str">
        <f t="shared" si="49"/>
        <v/>
      </c>
      <c r="L251" s="259" t="s">
        <v>143</v>
      </c>
    </row>
    <row r="252" spans="1:12" s="5" customFormat="1" ht="23.45" customHeight="1" x14ac:dyDescent="0.25">
      <c r="A252" s="75">
        <v>8</v>
      </c>
      <c r="B252" s="192" t="s">
        <v>488</v>
      </c>
      <c r="C252" s="193" t="s">
        <v>170</v>
      </c>
      <c r="D252" s="35" t="str">
        <f t="shared" ref="D252:D254" si="55">TRIM(B252&amp;" "&amp;C252)</f>
        <v>Nguyễn Vân Giang</v>
      </c>
      <c r="E252" s="53">
        <v>11100000727</v>
      </c>
      <c r="F252" s="41" t="str">
        <f>IFERROR((VLOOKUP($E252,'Mẫu 4A'!$D$10:$L$400,9,0)),0)</f>
        <v>Xuất sắc</v>
      </c>
      <c r="G252" s="41" t="s">
        <v>680</v>
      </c>
      <c r="H252" s="267" t="str">
        <f t="shared" si="46"/>
        <v>X</v>
      </c>
      <c r="I252" s="43" t="str">
        <f t="shared" si="47"/>
        <v/>
      </c>
      <c r="J252" s="43" t="str">
        <f t="shared" si="48"/>
        <v/>
      </c>
      <c r="K252" s="43" t="str">
        <f t="shared" si="49"/>
        <v/>
      </c>
      <c r="L252" s="259"/>
    </row>
    <row r="253" spans="1:12" s="5" customFormat="1" ht="23.45" customHeight="1" x14ac:dyDescent="0.25">
      <c r="A253" s="75">
        <v>9</v>
      </c>
      <c r="B253" s="192" t="s">
        <v>249</v>
      </c>
      <c r="C253" s="193" t="s">
        <v>328</v>
      </c>
      <c r="D253" s="35" t="str">
        <f t="shared" si="55"/>
        <v>Nguyễn Thị Thu Hồng</v>
      </c>
      <c r="E253" s="53">
        <v>11100096272</v>
      </c>
      <c r="F253" s="41" t="str">
        <f>IFERROR((VLOOKUP($E253,'Mẫu 4A'!$D$10:$L$400,9,0)),0)</f>
        <v>Tốt</v>
      </c>
      <c r="G253" s="41" t="s">
        <v>680</v>
      </c>
      <c r="H253" s="267" t="str">
        <f t="shared" si="46"/>
        <v/>
      </c>
      <c r="I253" s="43" t="str">
        <f t="shared" si="47"/>
        <v>X</v>
      </c>
      <c r="J253" s="43" t="str">
        <f t="shared" si="48"/>
        <v/>
      </c>
      <c r="K253" s="43" t="str">
        <f t="shared" si="49"/>
        <v/>
      </c>
      <c r="L253" s="259"/>
    </row>
    <row r="254" spans="1:12" s="5" customFormat="1" ht="31.5" customHeight="1" x14ac:dyDescent="0.25">
      <c r="A254" s="75">
        <v>10</v>
      </c>
      <c r="B254" s="190" t="s">
        <v>489</v>
      </c>
      <c r="C254" s="191" t="s">
        <v>288</v>
      </c>
      <c r="D254" s="35" t="str">
        <f t="shared" si="55"/>
        <v>Trần Việt Khánh</v>
      </c>
      <c r="E254" s="53">
        <v>11100096289</v>
      </c>
      <c r="F254" s="41" t="str">
        <f>IFERROR((VLOOKUP($E254,'Mẫu 4A'!$D$10:$L$400,9,0)),0)</f>
        <v>Tốt</v>
      </c>
      <c r="G254" s="41" t="s">
        <v>680</v>
      </c>
      <c r="H254" s="267" t="str">
        <f t="shared" si="46"/>
        <v/>
      </c>
      <c r="I254" s="43" t="str">
        <f t="shared" si="47"/>
        <v>X</v>
      </c>
      <c r="J254" s="43" t="str">
        <f t="shared" si="48"/>
        <v/>
      </c>
      <c r="K254" s="43" t="str">
        <f t="shared" si="49"/>
        <v/>
      </c>
      <c r="L254" s="259"/>
    </row>
    <row r="255" spans="1:12" s="5" customFormat="1" ht="23.45" customHeight="1" x14ac:dyDescent="0.25">
      <c r="A255" s="75">
        <v>11</v>
      </c>
      <c r="B255" s="192" t="s">
        <v>490</v>
      </c>
      <c r="C255" s="193" t="s">
        <v>491</v>
      </c>
      <c r="D255" s="35" t="str">
        <f t="shared" ref="D255:D256" si="56">TRIM(B255&amp;" "&amp;C255)</f>
        <v>Nguyễn Khoa</v>
      </c>
      <c r="E255" s="53">
        <v>11100000802</v>
      </c>
      <c r="F255" s="41" t="str">
        <f>IFERROR((VLOOKUP($E255,'Mẫu 4A'!$D$10:$L$400,9,0)),0)</f>
        <v>Tốt</v>
      </c>
      <c r="G255" s="41" t="s">
        <v>680</v>
      </c>
      <c r="H255" s="267" t="str">
        <f t="shared" si="46"/>
        <v/>
      </c>
      <c r="I255" s="43" t="str">
        <f t="shared" si="47"/>
        <v>X</v>
      </c>
      <c r="J255" s="43" t="str">
        <f t="shared" si="48"/>
        <v/>
      </c>
      <c r="K255" s="43" t="str">
        <f t="shared" si="49"/>
        <v/>
      </c>
      <c r="L255" s="259"/>
    </row>
    <row r="256" spans="1:12" s="5" customFormat="1" ht="23.45" customHeight="1" x14ac:dyDescent="0.25">
      <c r="A256" s="75">
        <v>12</v>
      </c>
      <c r="B256" s="190" t="s">
        <v>492</v>
      </c>
      <c r="C256" s="191" t="s">
        <v>493</v>
      </c>
      <c r="D256" s="35" t="str">
        <f t="shared" si="56"/>
        <v>Vũ Thị Thái Linh</v>
      </c>
      <c r="E256" s="53">
        <v>11100071847</v>
      </c>
      <c r="F256" s="41" t="str">
        <f>IFERROR((VLOOKUP($E256,'Mẫu 4A'!$D$10:$L$400,9,0)),0)</f>
        <v>Tốt</v>
      </c>
      <c r="G256" s="41" t="s">
        <v>680</v>
      </c>
      <c r="H256" s="267" t="str">
        <f t="shared" si="46"/>
        <v/>
      </c>
      <c r="I256" s="43" t="str">
        <f t="shared" si="47"/>
        <v>X</v>
      </c>
      <c r="J256" s="43" t="str">
        <f t="shared" si="48"/>
        <v/>
      </c>
      <c r="K256" s="43" t="str">
        <f t="shared" si="49"/>
        <v/>
      </c>
      <c r="L256" s="259"/>
    </row>
    <row r="257" spans="1:12" s="5" customFormat="1" ht="23.45" customHeight="1" x14ac:dyDescent="0.25">
      <c r="A257" s="75">
        <v>13</v>
      </c>
      <c r="B257" s="192" t="s">
        <v>74</v>
      </c>
      <c r="C257" s="193" t="s">
        <v>36</v>
      </c>
      <c r="D257" s="35" t="str">
        <f t="shared" ref="D257:D261" si="57">TRIM(B257&amp;" "&amp;C257)</f>
        <v>Nguyễn Văn Minh</v>
      </c>
      <c r="E257" s="53">
        <v>11100096301</v>
      </c>
      <c r="F257" s="41" t="str">
        <f>IFERROR((VLOOKUP($E257,'Mẫu 4A'!$D$10:$L$400,9,0)),0)</f>
        <v>Xuất sắc</v>
      </c>
      <c r="G257" s="41" t="s">
        <v>680</v>
      </c>
      <c r="H257" s="267" t="str">
        <f t="shared" si="46"/>
        <v>X</v>
      </c>
      <c r="I257" s="43" t="str">
        <f t="shared" si="47"/>
        <v/>
      </c>
      <c r="J257" s="43" t="str">
        <f t="shared" si="48"/>
        <v/>
      </c>
      <c r="K257" s="43" t="str">
        <f t="shared" si="49"/>
        <v/>
      </c>
      <c r="L257" s="259"/>
    </row>
    <row r="258" spans="1:12" s="5" customFormat="1" ht="23.45" customHeight="1" x14ac:dyDescent="0.25">
      <c r="A258" s="75">
        <v>14</v>
      </c>
      <c r="B258" s="192" t="s">
        <v>235</v>
      </c>
      <c r="C258" s="193" t="s">
        <v>453</v>
      </c>
      <c r="D258" s="35" t="str">
        <f t="shared" si="57"/>
        <v>Nguyễn Cao Phong</v>
      </c>
      <c r="E258" s="53">
        <v>11100097762</v>
      </c>
      <c r="F258" s="41" t="str">
        <f>IFERROR((VLOOKUP($E258,'Mẫu 4A'!$D$10:$L$400,9,0)),0)</f>
        <v>Tốt</v>
      </c>
      <c r="G258" s="41" t="s">
        <v>680</v>
      </c>
      <c r="H258" s="267" t="str">
        <f t="shared" si="46"/>
        <v/>
      </c>
      <c r="I258" s="43" t="str">
        <f t="shared" si="47"/>
        <v>X</v>
      </c>
      <c r="J258" s="43" t="str">
        <f t="shared" si="48"/>
        <v/>
      </c>
      <c r="K258" s="43" t="str">
        <f t="shared" si="49"/>
        <v/>
      </c>
      <c r="L258" s="259"/>
    </row>
    <row r="259" spans="1:12" s="5" customFormat="1" ht="23.45" customHeight="1" x14ac:dyDescent="0.25">
      <c r="A259" s="75">
        <v>15</v>
      </c>
      <c r="B259" s="192" t="s">
        <v>494</v>
      </c>
      <c r="C259" s="193" t="s">
        <v>495</v>
      </c>
      <c r="D259" s="35" t="str">
        <f t="shared" si="57"/>
        <v>Lê Quý Hưng Quốc</v>
      </c>
      <c r="E259" s="53">
        <v>11100082723</v>
      </c>
      <c r="F259" s="41" t="str">
        <f>IFERROR((VLOOKUP($E259,'Mẫu 4A'!$D$10:$L$400,9,0)),0)</f>
        <v>Xuất sắc</v>
      </c>
      <c r="G259" s="41" t="s">
        <v>680</v>
      </c>
      <c r="H259" s="267" t="str">
        <f t="shared" si="46"/>
        <v>X</v>
      </c>
      <c r="I259" s="43" t="str">
        <f t="shared" si="47"/>
        <v/>
      </c>
      <c r="J259" s="43" t="str">
        <f t="shared" si="48"/>
        <v/>
      </c>
      <c r="K259" s="43" t="str">
        <f t="shared" si="49"/>
        <v/>
      </c>
      <c r="L259" s="259"/>
    </row>
    <row r="260" spans="1:12" s="5" customFormat="1" ht="23.45" customHeight="1" x14ac:dyDescent="0.25">
      <c r="A260" s="75">
        <v>16</v>
      </c>
      <c r="B260" s="190" t="s">
        <v>496</v>
      </c>
      <c r="C260" s="191" t="s">
        <v>497</v>
      </c>
      <c r="D260" s="35" t="str">
        <f t="shared" si="57"/>
        <v>Nguyễn Nguyên Hoàng Ngọc Quyên</v>
      </c>
      <c r="E260" s="53">
        <v>11100067215</v>
      </c>
      <c r="F260" s="41" t="str">
        <f>IFERROR((VLOOKUP($E260,'Mẫu 4A'!$D$10:$L$400,9,0)),0)</f>
        <v>Tốt</v>
      </c>
      <c r="G260" s="41" t="s">
        <v>680</v>
      </c>
      <c r="H260" s="267" t="str">
        <f t="shared" si="46"/>
        <v/>
      </c>
      <c r="I260" s="43" t="str">
        <f t="shared" si="47"/>
        <v>X</v>
      </c>
      <c r="J260" s="43" t="str">
        <f t="shared" si="48"/>
        <v/>
      </c>
      <c r="K260" s="43" t="str">
        <f t="shared" si="49"/>
        <v/>
      </c>
      <c r="L260" s="259"/>
    </row>
    <row r="261" spans="1:12" s="5" customFormat="1" ht="23.45" customHeight="1" x14ac:dyDescent="0.25">
      <c r="A261" s="75">
        <v>17</v>
      </c>
      <c r="B261" s="190" t="s">
        <v>101</v>
      </c>
      <c r="C261" s="191" t="s">
        <v>498</v>
      </c>
      <c r="D261" s="35" t="str">
        <f t="shared" si="57"/>
        <v>Lê Hồng Thái</v>
      </c>
      <c r="E261" s="53">
        <v>11100096304</v>
      </c>
      <c r="F261" s="41" t="str">
        <f>IFERROR((VLOOKUP($E261,'Mẫu 4A'!$D$10:$L$400,9,0)),0)</f>
        <v>Tốt</v>
      </c>
      <c r="G261" s="41" t="s">
        <v>680</v>
      </c>
      <c r="H261" s="267" t="str">
        <f t="shared" si="46"/>
        <v/>
      </c>
      <c r="I261" s="43" t="str">
        <f t="shared" si="47"/>
        <v>X</v>
      </c>
      <c r="J261" s="43" t="str">
        <f t="shared" si="48"/>
        <v/>
      </c>
      <c r="K261" s="43" t="str">
        <f t="shared" si="49"/>
        <v/>
      </c>
      <c r="L261" s="259"/>
    </row>
    <row r="262" spans="1:12" s="5" customFormat="1" ht="23.45" customHeight="1" x14ac:dyDescent="0.25">
      <c r="A262" s="75">
        <v>18</v>
      </c>
      <c r="B262" s="192" t="s">
        <v>499</v>
      </c>
      <c r="C262" s="193" t="s">
        <v>500</v>
      </c>
      <c r="D262" s="35" t="str">
        <f t="shared" ref="D262:D270" si="58">TRIM(B262&amp;" "&amp;C262)</f>
        <v>Nguyễn Thị Khánh Thư</v>
      </c>
      <c r="E262" s="53">
        <v>11100097753</v>
      </c>
      <c r="F262" s="41" t="str">
        <f>IFERROR((VLOOKUP($E262,'Mẫu 4A'!$D$10:$L$400,9,0)),0)</f>
        <v>Tốt</v>
      </c>
      <c r="G262" s="41" t="s">
        <v>680</v>
      </c>
      <c r="H262" s="267" t="str">
        <f t="shared" si="46"/>
        <v/>
      </c>
      <c r="I262" s="43" t="str">
        <f t="shared" si="47"/>
        <v>X</v>
      </c>
      <c r="J262" s="43" t="str">
        <f t="shared" si="48"/>
        <v/>
      </c>
      <c r="K262" s="43" t="str">
        <f t="shared" si="49"/>
        <v/>
      </c>
      <c r="L262" s="259"/>
    </row>
    <row r="263" spans="1:12" s="5" customFormat="1" ht="23.45" customHeight="1" x14ac:dyDescent="0.25">
      <c r="A263" s="75">
        <v>19</v>
      </c>
      <c r="B263" s="192" t="s">
        <v>47</v>
      </c>
      <c r="C263" s="193" t="s">
        <v>247</v>
      </c>
      <c r="D263" s="35" t="str">
        <f t="shared" si="58"/>
        <v>Nguyễn Thị Thủy</v>
      </c>
      <c r="E263" s="53">
        <v>11100067217</v>
      </c>
      <c r="F263" s="41" t="str">
        <f>IFERROR((VLOOKUP($E263,'Mẫu 4A'!$D$10:$L$400,9,0)),0)</f>
        <v>Tốt</v>
      </c>
      <c r="G263" s="41" t="s">
        <v>680</v>
      </c>
      <c r="H263" s="267" t="str">
        <f t="shared" si="46"/>
        <v/>
      </c>
      <c r="I263" s="43" t="str">
        <f t="shared" si="47"/>
        <v>X</v>
      </c>
      <c r="J263" s="43" t="str">
        <f t="shared" si="48"/>
        <v/>
      </c>
      <c r="K263" s="43" t="str">
        <f t="shared" si="49"/>
        <v/>
      </c>
      <c r="L263" s="259"/>
    </row>
    <row r="264" spans="1:12" s="5" customFormat="1" ht="23.45" customHeight="1" x14ac:dyDescent="0.25">
      <c r="A264" s="75">
        <v>20</v>
      </c>
      <c r="B264" s="192" t="s">
        <v>501</v>
      </c>
      <c r="C264" s="193" t="s">
        <v>250</v>
      </c>
      <c r="D264" s="35" t="str">
        <f t="shared" si="58"/>
        <v>Võ Anh Trang</v>
      </c>
      <c r="E264" s="53">
        <v>11100067218</v>
      </c>
      <c r="F264" s="41" t="str">
        <f>IFERROR((VLOOKUP($E264,'Mẫu 4A'!$D$10:$L$400,9,0)),0)</f>
        <v>Tốt</v>
      </c>
      <c r="G264" s="41" t="s">
        <v>680</v>
      </c>
      <c r="H264" s="267" t="str">
        <f t="shared" si="46"/>
        <v/>
      </c>
      <c r="I264" s="43" t="str">
        <f t="shared" si="47"/>
        <v>X</v>
      </c>
      <c r="J264" s="43" t="str">
        <f t="shared" si="48"/>
        <v/>
      </c>
      <c r="K264" s="43" t="str">
        <f t="shared" si="49"/>
        <v/>
      </c>
      <c r="L264" s="259"/>
    </row>
    <row r="265" spans="1:12" s="5" customFormat="1" ht="23.45" customHeight="1" x14ac:dyDescent="0.25">
      <c r="A265" s="75">
        <v>21</v>
      </c>
      <c r="B265" s="192" t="s">
        <v>502</v>
      </c>
      <c r="C265" s="193" t="s">
        <v>503</v>
      </c>
      <c r="D265" s="35" t="str">
        <f t="shared" si="58"/>
        <v>Lê Phi Trường</v>
      </c>
      <c r="E265" s="53">
        <v>11100115723</v>
      </c>
      <c r="F265" s="41" t="str">
        <f>IFERROR((VLOOKUP($E265,'Mẫu 4A'!$D$10:$L$400,9,0)),0)</f>
        <v>Tốt</v>
      </c>
      <c r="G265" s="41" t="s">
        <v>680</v>
      </c>
      <c r="H265" s="267" t="str">
        <f t="shared" si="46"/>
        <v/>
      </c>
      <c r="I265" s="43" t="str">
        <f t="shared" si="47"/>
        <v>X</v>
      </c>
      <c r="J265" s="43" t="str">
        <f t="shared" si="48"/>
        <v/>
      </c>
      <c r="K265" s="43" t="str">
        <f t="shared" si="49"/>
        <v/>
      </c>
      <c r="L265" s="259"/>
    </row>
    <row r="266" spans="1:12" s="5" customFormat="1" ht="23.45" customHeight="1" x14ac:dyDescent="0.25">
      <c r="A266" s="75">
        <v>22</v>
      </c>
      <c r="B266" s="192" t="s">
        <v>504</v>
      </c>
      <c r="C266" s="193" t="s">
        <v>115</v>
      </c>
      <c r="D266" s="35" t="str">
        <f t="shared" si="58"/>
        <v>Mai Chiếm Tuấn</v>
      </c>
      <c r="E266" s="53">
        <v>60200000602</v>
      </c>
      <c r="F266" s="41" t="str">
        <f>IFERROR((VLOOKUP($E266,'Mẫu 4A'!$D$10:$L$400,9,0)),0)</f>
        <v>Tốt</v>
      </c>
      <c r="G266" s="41" t="s">
        <v>680</v>
      </c>
      <c r="H266" s="267" t="str">
        <f t="shared" ref="H266:H329" si="59">IF($F266="Xuất sắc","X","")</f>
        <v/>
      </c>
      <c r="I266" s="43" t="str">
        <f t="shared" ref="I266:I329" si="60">IF($F266="Tốt","X","")</f>
        <v>X</v>
      </c>
      <c r="J266" s="43" t="str">
        <f t="shared" ref="J266:J329" si="61">IF($F266="Hoàn thành","X","")</f>
        <v/>
      </c>
      <c r="K266" s="43" t="str">
        <f t="shared" ref="K266:K329" si="62">IF($F266="Không hoàn thành","X","")</f>
        <v/>
      </c>
      <c r="L266" s="259"/>
    </row>
    <row r="267" spans="1:12" s="5" customFormat="1" ht="33" customHeight="1" x14ac:dyDescent="0.25">
      <c r="A267" s="75">
        <v>23</v>
      </c>
      <c r="B267" s="192" t="s">
        <v>307</v>
      </c>
      <c r="C267" s="193" t="s">
        <v>505</v>
      </c>
      <c r="D267" s="35" t="str">
        <f t="shared" si="58"/>
        <v>Nguyễn Ngọc Tuyên</v>
      </c>
      <c r="E267" s="53">
        <v>21000001128</v>
      </c>
      <c r="F267" s="41" t="str">
        <f>IFERROR((VLOOKUP($E267,'Mẫu 4A'!$D$10:$L$400,9,0)),0)</f>
        <v>Xuất sắc</v>
      </c>
      <c r="G267" s="41" t="s">
        <v>680</v>
      </c>
      <c r="H267" s="267" t="str">
        <f t="shared" si="59"/>
        <v>X</v>
      </c>
      <c r="I267" s="43" t="str">
        <f t="shared" si="60"/>
        <v/>
      </c>
      <c r="J267" s="43" t="str">
        <f t="shared" si="61"/>
        <v/>
      </c>
      <c r="K267" s="43" t="str">
        <f t="shared" si="62"/>
        <v/>
      </c>
      <c r="L267" s="259" t="s">
        <v>506</v>
      </c>
    </row>
    <row r="268" spans="1:12" s="5" customFormat="1" ht="23.45" customHeight="1" x14ac:dyDescent="0.25">
      <c r="A268" s="75">
        <v>24</v>
      </c>
      <c r="B268" s="192" t="s">
        <v>507</v>
      </c>
      <c r="C268" s="193" t="s">
        <v>508</v>
      </c>
      <c r="D268" s="35" t="str">
        <f t="shared" si="58"/>
        <v>Dương Ngọc Vọng</v>
      </c>
      <c r="E268" s="53">
        <v>11100083259</v>
      </c>
      <c r="F268" s="41" t="str">
        <f>IFERROR((VLOOKUP($E268,'Mẫu 4A'!$D$10:$L$400,9,0)),0)</f>
        <v>Xuất sắc</v>
      </c>
      <c r="G268" s="41" t="s">
        <v>680</v>
      </c>
      <c r="H268" s="267" t="str">
        <f t="shared" si="59"/>
        <v>X</v>
      </c>
      <c r="I268" s="43" t="str">
        <f t="shared" si="60"/>
        <v/>
      </c>
      <c r="J268" s="43" t="str">
        <f t="shared" si="61"/>
        <v/>
      </c>
      <c r="K268" s="43" t="str">
        <f t="shared" si="62"/>
        <v/>
      </c>
      <c r="L268" s="259"/>
    </row>
    <row r="269" spans="1:12" s="5" customFormat="1" ht="23.45" customHeight="1" x14ac:dyDescent="0.25">
      <c r="A269" s="75">
        <v>25</v>
      </c>
      <c r="B269" s="192" t="s">
        <v>509</v>
      </c>
      <c r="C269" s="193" t="s">
        <v>510</v>
      </c>
      <c r="D269" s="35" t="str">
        <f t="shared" si="58"/>
        <v>Trần Vĩnh Xuyên</v>
      </c>
      <c r="E269" s="194">
        <v>21000001100</v>
      </c>
      <c r="F269" s="41" t="str">
        <f>IFERROR((VLOOKUP($E269,'Mẫu 4A'!$D$10:$L$400,9,0)),0)</f>
        <v>Xuất sắc</v>
      </c>
      <c r="G269" s="41" t="s">
        <v>680</v>
      </c>
      <c r="H269" s="267" t="str">
        <f t="shared" si="59"/>
        <v>X</v>
      </c>
      <c r="I269" s="43" t="str">
        <f t="shared" si="60"/>
        <v/>
      </c>
      <c r="J269" s="43" t="str">
        <f t="shared" si="61"/>
        <v/>
      </c>
      <c r="K269" s="43" t="str">
        <f t="shared" si="62"/>
        <v/>
      </c>
      <c r="L269" s="259"/>
    </row>
    <row r="270" spans="1:12" s="5" customFormat="1" ht="36.75" customHeight="1" x14ac:dyDescent="0.25">
      <c r="A270" s="75">
        <v>26</v>
      </c>
      <c r="B270" s="190" t="s">
        <v>511</v>
      </c>
      <c r="C270" s="191" t="s">
        <v>69</v>
      </c>
      <c r="D270" s="35" t="str">
        <f t="shared" si="58"/>
        <v>Đỗ Thị Hải Yến</v>
      </c>
      <c r="E270" s="194">
        <v>11100096317</v>
      </c>
      <c r="F270" s="41" t="str">
        <f>IFERROR((VLOOKUP($E270,'Mẫu 4A'!$D$10:$L$400,9,0)),0)</f>
        <v>Tốt</v>
      </c>
      <c r="G270" s="41" t="s">
        <v>680</v>
      </c>
      <c r="H270" s="267" t="str">
        <f t="shared" si="59"/>
        <v/>
      </c>
      <c r="I270" s="43" t="str">
        <f t="shared" si="60"/>
        <v>X</v>
      </c>
      <c r="J270" s="43" t="str">
        <f t="shared" si="61"/>
        <v/>
      </c>
      <c r="K270" s="43" t="str">
        <f t="shared" si="62"/>
        <v/>
      </c>
      <c r="L270" s="259" t="s">
        <v>143</v>
      </c>
    </row>
    <row r="271" spans="1:12" s="5" customFormat="1" ht="23.45" customHeight="1" x14ac:dyDescent="0.25">
      <c r="A271" s="21" t="s">
        <v>512</v>
      </c>
      <c r="B271" s="186" t="s">
        <v>513</v>
      </c>
      <c r="C271" s="187"/>
      <c r="D271" s="187"/>
      <c r="E271" s="188"/>
      <c r="F271" s="134"/>
      <c r="G271" s="256"/>
      <c r="H271" s="267" t="str">
        <f t="shared" si="59"/>
        <v/>
      </c>
      <c r="I271" s="43" t="str">
        <f t="shared" si="60"/>
        <v/>
      </c>
      <c r="J271" s="43" t="str">
        <f t="shared" si="61"/>
        <v/>
      </c>
      <c r="K271" s="43" t="str">
        <f t="shared" si="62"/>
        <v/>
      </c>
      <c r="L271" s="259"/>
    </row>
    <row r="272" spans="1:12" s="5" customFormat="1" ht="30.75" customHeight="1" x14ac:dyDescent="0.25">
      <c r="A272" s="27" t="s">
        <v>29</v>
      </c>
      <c r="B272" s="28" t="s">
        <v>30</v>
      </c>
      <c r="C272" s="74"/>
      <c r="D272" s="74"/>
      <c r="E272" s="27"/>
      <c r="F272" s="49"/>
      <c r="G272" s="247"/>
      <c r="H272" s="267" t="str">
        <f t="shared" si="59"/>
        <v/>
      </c>
      <c r="I272" s="43" t="str">
        <f t="shared" si="60"/>
        <v/>
      </c>
      <c r="J272" s="43" t="str">
        <f t="shared" si="61"/>
        <v/>
      </c>
      <c r="K272" s="43" t="str">
        <f t="shared" si="62"/>
        <v/>
      </c>
      <c r="L272" s="259"/>
    </row>
    <row r="273" spans="1:12" s="55" customFormat="1" ht="32.25" customHeight="1" x14ac:dyDescent="0.25">
      <c r="A273" s="117">
        <v>1</v>
      </c>
      <c r="B273" s="118" t="s">
        <v>514</v>
      </c>
      <c r="C273" s="84" t="s">
        <v>469</v>
      </c>
      <c r="D273" s="35" t="str">
        <f t="shared" ref="D273:D297" si="63">TRIM(B273&amp;" "&amp;C273)</f>
        <v>Chung Trần Thế Vinh</v>
      </c>
      <c r="E273" s="195">
        <v>11100000814</v>
      </c>
      <c r="F273" s="41" t="str">
        <f>IFERROR((VLOOKUP($E273,'Mẫu 4A'!$D$10:$L$400,9,0)),0)</f>
        <v>Xuất sắc</v>
      </c>
      <c r="G273" s="41" t="s">
        <v>696</v>
      </c>
      <c r="H273" s="267" t="str">
        <f t="shared" si="59"/>
        <v>X</v>
      </c>
      <c r="I273" s="43" t="str">
        <f t="shared" si="60"/>
        <v/>
      </c>
      <c r="J273" s="43" t="str">
        <f t="shared" si="61"/>
        <v/>
      </c>
      <c r="K273" s="43" t="str">
        <f t="shared" si="62"/>
        <v/>
      </c>
      <c r="L273" s="259" t="s">
        <v>117</v>
      </c>
    </row>
    <row r="274" spans="1:12" s="148" customFormat="1" ht="27.2" customHeight="1" x14ac:dyDescent="0.25">
      <c r="A274" s="117">
        <v>2</v>
      </c>
      <c r="B274" s="118" t="s">
        <v>515</v>
      </c>
      <c r="C274" s="84" t="s">
        <v>516</v>
      </c>
      <c r="D274" s="35" t="str">
        <f t="shared" si="63"/>
        <v>Trần Đình Khải</v>
      </c>
      <c r="E274" s="194">
        <v>11100096323</v>
      </c>
      <c r="F274" s="41" t="str">
        <f>IFERROR((VLOOKUP($E274,'Mẫu 4A'!$D$10:$L$400,9,0)),0)</f>
        <v>Tốt</v>
      </c>
      <c r="G274" s="41" t="s">
        <v>680</v>
      </c>
      <c r="H274" s="267" t="str">
        <f t="shared" si="59"/>
        <v/>
      </c>
      <c r="I274" s="43" t="str">
        <f t="shared" si="60"/>
        <v>X</v>
      </c>
      <c r="J274" s="43" t="str">
        <f t="shared" si="61"/>
        <v/>
      </c>
      <c r="K274" s="43" t="str">
        <f t="shared" si="62"/>
        <v/>
      </c>
      <c r="L274" s="259"/>
    </row>
    <row r="275" spans="1:12" s="148" customFormat="1" ht="33.950000000000003" customHeight="1" x14ac:dyDescent="0.25">
      <c r="A275" s="117">
        <v>3</v>
      </c>
      <c r="B275" s="118" t="s">
        <v>517</v>
      </c>
      <c r="C275" s="84" t="s">
        <v>518</v>
      </c>
      <c r="D275" s="35" t="str">
        <f t="shared" si="63"/>
        <v>Nguyễn Duy Hải</v>
      </c>
      <c r="E275" s="194">
        <v>11100119660</v>
      </c>
      <c r="F275" s="41" t="str">
        <f>IFERROR((VLOOKUP($E275,'Mẫu 4A'!$D$10:$L$400,9,0)),0)</f>
        <v>Tốt</v>
      </c>
      <c r="G275" s="41" t="s">
        <v>680</v>
      </c>
      <c r="H275" s="267" t="str">
        <f t="shared" si="59"/>
        <v/>
      </c>
      <c r="I275" s="43" t="str">
        <f t="shared" si="60"/>
        <v>X</v>
      </c>
      <c r="J275" s="43" t="str">
        <f t="shared" si="61"/>
        <v/>
      </c>
      <c r="K275" s="43" t="str">
        <f t="shared" si="62"/>
        <v/>
      </c>
      <c r="L275" s="259"/>
    </row>
    <row r="276" spans="1:12" s="148" customFormat="1" ht="23.45" customHeight="1" x14ac:dyDescent="0.25">
      <c r="A276" s="117">
        <v>4</v>
      </c>
      <c r="B276" s="118" t="s">
        <v>519</v>
      </c>
      <c r="C276" s="84" t="s">
        <v>115</v>
      </c>
      <c r="D276" s="35" t="str">
        <f t="shared" si="63"/>
        <v>Bùi Anh Tuấn</v>
      </c>
      <c r="E276" s="194">
        <v>21000001731</v>
      </c>
      <c r="F276" s="41" t="str">
        <f>IFERROR((VLOOKUP($E276,'Mẫu 4A'!$D$10:$L$400,9,0)),0)</f>
        <v>Xuất sắc</v>
      </c>
      <c r="G276" s="41" t="s">
        <v>680</v>
      </c>
      <c r="H276" s="267" t="str">
        <f t="shared" si="59"/>
        <v>X</v>
      </c>
      <c r="I276" s="43" t="str">
        <f t="shared" si="60"/>
        <v/>
      </c>
      <c r="J276" s="43" t="str">
        <f t="shared" si="61"/>
        <v/>
      </c>
      <c r="K276" s="43" t="str">
        <f t="shared" si="62"/>
        <v/>
      </c>
      <c r="L276" s="259"/>
    </row>
    <row r="277" spans="1:12" s="148" customFormat="1" ht="23.45" customHeight="1" x14ac:dyDescent="0.25">
      <c r="A277" s="117">
        <v>5</v>
      </c>
      <c r="B277" s="118" t="s">
        <v>520</v>
      </c>
      <c r="C277" s="84" t="s">
        <v>521</v>
      </c>
      <c r="D277" s="35" t="str">
        <f t="shared" si="63"/>
        <v>Vũ Đức Pháp</v>
      </c>
      <c r="E277" s="194">
        <v>11100000813</v>
      </c>
      <c r="F277" s="41" t="str">
        <f>IFERROR((VLOOKUP($E277,'Mẫu 4A'!$D$10:$L$400,9,0)),0)</f>
        <v>Tốt</v>
      </c>
      <c r="G277" s="41" t="s">
        <v>680</v>
      </c>
      <c r="H277" s="267" t="str">
        <f t="shared" si="59"/>
        <v/>
      </c>
      <c r="I277" s="43" t="str">
        <f t="shared" si="60"/>
        <v>X</v>
      </c>
      <c r="J277" s="43" t="str">
        <f t="shared" si="61"/>
        <v/>
      </c>
      <c r="K277" s="43" t="str">
        <f t="shared" si="62"/>
        <v/>
      </c>
      <c r="L277" s="259"/>
    </row>
    <row r="278" spans="1:12" s="148" customFormat="1" ht="23.45" customHeight="1" x14ac:dyDescent="0.25">
      <c r="A278" s="117">
        <v>6</v>
      </c>
      <c r="B278" s="118" t="s">
        <v>522</v>
      </c>
      <c r="C278" s="84" t="s">
        <v>523</v>
      </c>
      <c r="D278" s="35" t="str">
        <f t="shared" si="63"/>
        <v>Nguyễn Tam Cương</v>
      </c>
      <c r="E278" s="194">
        <v>11100000721</v>
      </c>
      <c r="F278" s="41" t="str">
        <f>IFERROR((VLOOKUP($E278,'Mẫu 4A'!$D$10:$L$400,9,0)),0)</f>
        <v>Tốt</v>
      </c>
      <c r="G278" s="41" t="s">
        <v>680</v>
      </c>
      <c r="H278" s="267" t="str">
        <f t="shared" si="59"/>
        <v/>
      </c>
      <c r="I278" s="43" t="str">
        <f t="shared" si="60"/>
        <v>X</v>
      </c>
      <c r="J278" s="43" t="str">
        <f t="shared" si="61"/>
        <v/>
      </c>
      <c r="K278" s="43" t="str">
        <f t="shared" si="62"/>
        <v/>
      </c>
      <c r="L278" s="259"/>
    </row>
    <row r="279" spans="1:12" s="148" customFormat="1" ht="30.75" customHeight="1" x14ac:dyDescent="0.25">
      <c r="A279" s="117">
        <v>7</v>
      </c>
      <c r="B279" s="118" t="s">
        <v>524</v>
      </c>
      <c r="C279" s="84" t="s">
        <v>301</v>
      </c>
      <c r="D279" s="35" t="str">
        <f t="shared" si="63"/>
        <v>Dương Minh Chung</v>
      </c>
      <c r="E279" s="194">
        <v>11100000784</v>
      </c>
      <c r="F279" s="41" t="str">
        <f>IFERROR((VLOOKUP($E279,'Mẫu 4A'!$D$10:$L$400,9,0)),0)</f>
        <v>Tốt</v>
      </c>
      <c r="G279" s="41" t="s">
        <v>680</v>
      </c>
      <c r="H279" s="267" t="str">
        <f t="shared" si="59"/>
        <v/>
      </c>
      <c r="I279" s="43" t="str">
        <f t="shared" si="60"/>
        <v>X</v>
      </c>
      <c r="J279" s="43" t="str">
        <f t="shared" si="61"/>
        <v/>
      </c>
      <c r="K279" s="43" t="str">
        <f t="shared" si="62"/>
        <v/>
      </c>
      <c r="L279" s="259" t="s">
        <v>117</v>
      </c>
    </row>
    <row r="280" spans="1:12" s="148" customFormat="1" ht="23.45" customHeight="1" x14ac:dyDescent="0.25">
      <c r="A280" s="117">
        <v>8</v>
      </c>
      <c r="B280" s="118" t="s">
        <v>525</v>
      </c>
      <c r="C280" s="84" t="s">
        <v>516</v>
      </c>
      <c r="D280" s="35" t="str">
        <f t="shared" si="63"/>
        <v>Vũ Quang Khải</v>
      </c>
      <c r="E280" s="194">
        <v>11100000773</v>
      </c>
      <c r="F280" s="41" t="str">
        <f>IFERROR((VLOOKUP($E280,'Mẫu 4A'!$D$10:$L$400,9,0)),0)</f>
        <v>Tốt</v>
      </c>
      <c r="G280" s="41" t="s">
        <v>680</v>
      </c>
      <c r="H280" s="267" t="str">
        <f t="shared" si="59"/>
        <v/>
      </c>
      <c r="I280" s="43" t="str">
        <f t="shared" si="60"/>
        <v>X</v>
      </c>
      <c r="J280" s="43" t="str">
        <f t="shared" si="61"/>
        <v/>
      </c>
      <c r="K280" s="43" t="str">
        <f t="shared" si="62"/>
        <v/>
      </c>
      <c r="L280" s="259"/>
    </row>
    <row r="281" spans="1:12" s="148" customFormat="1" ht="23.45" customHeight="1" x14ac:dyDescent="0.25">
      <c r="A281" s="117">
        <v>9</v>
      </c>
      <c r="B281" s="58" t="s">
        <v>526</v>
      </c>
      <c r="C281" s="84" t="s">
        <v>527</v>
      </c>
      <c r="D281" s="35" t="str">
        <f t="shared" si="63"/>
        <v>Đỗ Thị Phương Khanh</v>
      </c>
      <c r="E281" s="194">
        <v>11100000750</v>
      </c>
      <c r="F281" s="41" t="str">
        <f>IFERROR((VLOOKUP($E281,'Mẫu 4A'!$D$10:$L$400,9,0)),0)</f>
        <v>Tốt</v>
      </c>
      <c r="G281" s="41" t="s">
        <v>680</v>
      </c>
      <c r="H281" s="267" t="str">
        <f t="shared" si="59"/>
        <v/>
      </c>
      <c r="I281" s="43" t="str">
        <f t="shared" si="60"/>
        <v>X</v>
      </c>
      <c r="J281" s="43" t="str">
        <f t="shared" si="61"/>
        <v/>
      </c>
      <c r="K281" s="43" t="str">
        <f t="shared" si="62"/>
        <v/>
      </c>
      <c r="L281" s="259"/>
    </row>
    <row r="282" spans="1:12" s="148" customFormat="1" ht="37.5" x14ac:dyDescent="0.25">
      <c r="A282" s="117">
        <v>10</v>
      </c>
      <c r="B282" s="58" t="s">
        <v>528</v>
      </c>
      <c r="C282" s="84" t="s">
        <v>328</v>
      </c>
      <c r="D282" s="35" t="str">
        <f t="shared" si="63"/>
        <v>Trương Thị Phương Hồng</v>
      </c>
      <c r="E282" s="194">
        <v>11100000755</v>
      </c>
      <c r="F282" s="41" t="str">
        <f>IFERROR((VLOOKUP($E282,'Mẫu 4A'!$D$10:$L$400,9,0)),0)</f>
        <v>Xuất sắc</v>
      </c>
      <c r="G282" s="41" t="s">
        <v>680</v>
      </c>
      <c r="H282" s="267" t="str">
        <f t="shared" si="59"/>
        <v>X</v>
      </c>
      <c r="I282" s="43" t="str">
        <f t="shared" si="60"/>
        <v/>
      </c>
      <c r="J282" s="43" t="str">
        <f t="shared" si="61"/>
        <v/>
      </c>
      <c r="K282" s="43" t="str">
        <f t="shared" si="62"/>
        <v/>
      </c>
      <c r="L282" s="259"/>
    </row>
    <row r="283" spans="1:12" s="148" customFormat="1" ht="23.45" customHeight="1" x14ac:dyDescent="0.25">
      <c r="A283" s="117">
        <v>11</v>
      </c>
      <c r="B283" s="118" t="s">
        <v>529</v>
      </c>
      <c r="C283" s="84" t="s">
        <v>223</v>
      </c>
      <c r="D283" s="35" t="str">
        <f t="shared" si="63"/>
        <v>Phan Văn Thành</v>
      </c>
      <c r="E283" s="194">
        <v>11100000764</v>
      </c>
      <c r="F283" s="41" t="str">
        <f>IFERROR((VLOOKUP($E283,'Mẫu 4A'!$D$10:$L$400,9,0)),0)</f>
        <v>Xuất sắc</v>
      </c>
      <c r="G283" s="41" t="s">
        <v>680</v>
      </c>
      <c r="H283" s="267" t="str">
        <f t="shared" si="59"/>
        <v>X</v>
      </c>
      <c r="I283" s="43" t="str">
        <f t="shared" si="60"/>
        <v/>
      </c>
      <c r="J283" s="43" t="str">
        <f t="shared" si="61"/>
        <v/>
      </c>
      <c r="K283" s="43" t="str">
        <f t="shared" si="62"/>
        <v/>
      </c>
      <c r="L283" s="259"/>
    </row>
    <row r="284" spans="1:12" s="148" customFormat="1" ht="30" customHeight="1" x14ac:dyDescent="0.25">
      <c r="A284" s="117">
        <v>12</v>
      </c>
      <c r="B284" s="58" t="s">
        <v>530</v>
      </c>
      <c r="C284" s="84" t="s">
        <v>250</v>
      </c>
      <c r="D284" s="35" t="str">
        <f t="shared" si="63"/>
        <v>Phan Thị Xuân Trang</v>
      </c>
      <c r="E284" s="194">
        <v>11100000770</v>
      </c>
      <c r="F284" s="41" t="str">
        <f>IFERROR((VLOOKUP($E284,'Mẫu 4A'!$D$10:$L$400,9,0)),0)</f>
        <v>Tốt</v>
      </c>
      <c r="G284" s="41" t="s">
        <v>680</v>
      </c>
      <c r="H284" s="267" t="str">
        <f t="shared" si="59"/>
        <v/>
      </c>
      <c r="I284" s="43" t="str">
        <f t="shared" si="60"/>
        <v>X</v>
      </c>
      <c r="J284" s="43" t="str">
        <f t="shared" si="61"/>
        <v/>
      </c>
      <c r="K284" s="43" t="str">
        <f t="shared" si="62"/>
        <v/>
      </c>
      <c r="L284" s="259"/>
    </row>
    <row r="285" spans="1:12" s="107" customFormat="1" ht="29.25" customHeight="1" x14ac:dyDescent="0.25">
      <c r="A285" s="117">
        <v>13</v>
      </c>
      <c r="B285" s="58" t="s">
        <v>531</v>
      </c>
      <c r="C285" s="84" t="s">
        <v>105</v>
      </c>
      <c r="D285" s="35" t="str">
        <f t="shared" si="63"/>
        <v>Lư Thị Yến Vũ</v>
      </c>
      <c r="E285" s="194">
        <v>11100096314</v>
      </c>
      <c r="F285" s="41" t="str">
        <f>IFERROR((VLOOKUP($E285,'Mẫu 4A'!$D$10:$L$400,9,0)),0)</f>
        <v>Tốt</v>
      </c>
      <c r="G285" s="41" t="s">
        <v>680</v>
      </c>
      <c r="H285" s="267" t="str">
        <f t="shared" si="59"/>
        <v/>
      </c>
      <c r="I285" s="43" t="str">
        <f t="shared" si="60"/>
        <v>X</v>
      </c>
      <c r="J285" s="43" t="str">
        <f t="shared" si="61"/>
        <v/>
      </c>
      <c r="K285" s="43" t="str">
        <f t="shared" si="62"/>
        <v/>
      </c>
      <c r="L285" s="259"/>
    </row>
    <row r="286" spans="1:12" s="107" customFormat="1" ht="36" customHeight="1" x14ac:dyDescent="0.25">
      <c r="A286" s="117">
        <v>14</v>
      </c>
      <c r="B286" s="118" t="s">
        <v>121</v>
      </c>
      <c r="C286" s="84" t="s">
        <v>105</v>
      </c>
      <c r="D286" s="35" t="str">
        <f t="shared" si="63"/>
        <v>Nguyễn Thanh Vũ</v>
      </c>
      <c r="E286" s="194">
        <v>11100082588</v>
      </c>
      <c r="F286" s="41" t="str">
        <f>IFERROR((VLOOKUP($E286,'Mẫu 4A'!$D$10:$L$400,9,0)),0)</f>
        <v>Tốt</v>
      </c>
      <c r="G286" s="41" t="s">
        <v>680</v>
      </c>
      <c r="H286" s="267" t="str">
        <f t="shared" si="59"/>
        <v/>
      </c>
      <c r="I286" s="43" t="str">
        <f t="shared" si="60"/>
        <v>X</v>
      </c>
      <c r="J286" s="43" t="str">
        <f t="shared" si="61"/>
        <v/>
      </c>
      <c r="K286" s="43" t="str">
        <f t="shared" si="62"/>
        <v/>
      </c>
      <c r="L286" s="259"/>
    </row>
    <row r="287" spans="1:12" s="107" customFormat="1" ht="23.45" customHeight="1" x14ac:dyDescent="0.25">
      <c r="A287" s="117">
        <v>15</v>
      </c>
      <c r="B287" s="118" t="s">
        <v>111</v>
      </c>
      <c r="C287" s="84" t="s">
        <v>45</v>
      </c>
      <c r="D287" s="35" t="str">
        <f t="shared" si="63"/>
        <v>Nguyễn Tiến Dũng</v>
      </c>
      <c r="E287" s="194">
        <v>11100110135</v>
      </c>
      <c r="F287" s="41" t="str">
        <f>IFERROR((VLOOKUP($E287,'Mẫu 4A'!$D$10:$L$400,9,0)),0)</f>
        <v>Tốt</v>
      </c>
      <c r="G287" s="41" t="s">
        <v>680</v>
      </c>
      <c r="H287" s="267" t="str">
        <f t="shared" si="59"/>
        <v/>
      </c>
      <c r="I287" s="43" t="str">
        <f t="shared" si="60"/>
        <v>X</v>
      </c>
      <c r="J287" s="43" t="str">
        <f t="shared" si="61"/>
        <v/>
      </c>
      <c r="K287" s="43" t="str">
        <f t="shared" si="62"/>
        <v/>
      </c>
      <c r="L287" s="259"/>
    </row>
    <row r="288" spans="1:12" s="107" customFormat="1" ht="30.75" customHeight="1" x14ac:dyDescent="0.25">
      <c r="A288" s="117">
        <v>16</v>
      </c>
      <c r="B288" s="118" t="s">
        <v>50</v>
      </c>
      <c r="C288" s="84" t="s">
        <v>153</v>
      </c>
      <c r="D288" s="35" t="str">
        <f t="shared" si="63"/>
        <v>Nguyễn Thành Long</v>
      </c>
      <c r="E288" s="194">
        <v>11100109985</v>
      </c>
      <c r="F288" s="41" t="str">
        <f>IFERROR((VLOOKUP($E288,'Mẫu 4A'!$D$10:$L$400,9,0)),0)</f>
        <v>Tốt</v>
      </c>
      <c r="G288" s="41" t="s">
        <v>680</v>
      </c>
      <c r="H288" s="267" t="str">
        <f t="shared" si="59"/>
        <v/>
      </c>
      <c r="I288" s="43" t="str">
        <f t="shared" si="60"/>
        <v>X</v>
      </c>
      <c r="J288" s="43" t="str">
        <f t="shared" si="61"/>
        <v/>
      </c>
      <c r="K288" s="43" t="str">
        <f t="shared" si="62"/>
        <v/>
      </c>
      <c r="L288" s="259"/>
    </row>
    <row r="289" spans="1:12" s="107" customFormat="1" ht="23.45" customHeight="1" x14ac:dyDescent="0.25">
      <c r="A289" s="117">
        <v>17</v>
      </c>
      <c r="B289" s="118" t="s">
        <v>134</v>
      </c>
      <c r="C289" s="84" t="s">
        <v>57</v>
      </c>
      <c r="D289" s="35" t="str">
        <f t="shared" si="63"/>
        <v>Nguyễn Ngọc Quỳnh</v>
      </c>
      <c r="E289" s="194">
        <v>11100110126</v>
      </c>
      <c r="F289" s="41" t="str">
        <f>IFERROR((VLOOKUP($E289,'Mẫu 4A'!$D$10:$L$400,9,0)),0)</f>
        <v>Tốt</v>
      </c>
      <c r="G289" s="41" t="s">
        <v>680</v>
      </c>
      <c r="H289" s="267" t="str">
        <f t="shared" si="59"/>
        <v/>
      </c>
      <c r="I289" s="43" t="str">
        <f t="shared" si="60"/>
        <v>X</v>
      </c>
      <c r="J289" s="43" t="str">
        <f t="shared" si="61"/>
        <v/>
      </c>
      <c r="K289" s="43" t="str">
        <f t="shared" si="62"/>
        <v/>
      </c>
      <c r="L289" s="259"/>
    </row>
    <row r="290" spans="1:12" s="107" customFormat="1" ht="23.45" customHeight="1" x14ac:dyDescent="0.25">
      <c r="A290" s="117">
        <v>18</v>
      </c>
      <c r="B290" s="118" t="s">
        <v>532</v>
      </c>
      <c r="C290" s="84" t="s">
        <v>533</v>
      </c>
      <c r="D290" s="35" t="str">
        <f t="shared" si="63"/>
        <v>Trần Minh Thông</v>
      </c>
      <c r="E290" s="194">
        <v>21100001269</v>
      </c>
      <c r="F290" s="41" t="str">
        <f>IFERROR((VLOOKUP($E290,'Mẫu 4A'!$D$10:$L$400,9,0)),0)</f>
        <v>Tốt</v>
      </c>
      <c r="G290" s="41" t="s">
        <v>680</v>
      </c>
      <c r="H290" s="267" t="str">
        <f t="shared" si="59"/>
        <v/>
      </c>
      <c r="I290" s="43" t="str">
        <f t="shared" si="60"/>
        <v>X</v>
      </c>
      <c r="J290" s="43" t="str">
        <f t="shared" si="61"/>
        <v/>
      </c>
      <c r="K290" s="43" t="str">
        <f t="shared" si="62"/>
        <v/>
      </c>
      <c r="L290" s="259"/>
    </row>
    <row r="291" spans="1:12" s="107" customFormat="1" ht="35.25" customHeight="1" x14ac:dyDescent="0.25">
      <c r="A291" s="117">
        <v>19</v>
      </c>
      <c r="B291" s="58" t="s">
        <v>239</v>
      </c>
      <c r="C291" s="84" t="s">
        <v>238</v>
      </c>
      <c r="D291" s="35" t="str">
        <f t="shared" si="63"/>
        <v>Trần Thị Hương</v>
      </c>
      <c r="E291" s="194">
        <v>21100001259</v>
      </c>
      <c r="F291" s="41" t="str">
        <f>IFERROR((VLOOKUP($E291,'Mẫu 4A'!$D$10:$L$400,9,0)),0)</f>
        <v>Hoàn thành</v>
      </c>
      <c r="G291" s="41" t="s">
        <v>680</v>
      </c>
      <c r="H291" s="267" t="str">
        <f t="shared" si="59"/>
        <v/>
      </c>
      <c r="I291" s="43" t="str">
        <f t="shared" si="60"/>
        <v/>
      </c>
      <c r="J291" s="43" t="str">
        <f t="shared" si="61"/>
        <v>X</v>
      </c>
      <c r="K291" s="43" t="str">
        <f t="shared" si="62"/>
        <v/>
      </c>
      <c r="L291" s="259" t="s">
        <v>534</v>
      </c>
    </row>
    <row r="292" spans="1:12" s="107" customFormat="1" ht="37.5" x14ac:dyDescent="0.25">
      <c r="A292" s="117">
        <v>20</v>
      </c>
      <c r="B292" s="118" t="s">
        <v>535</v>
      </c>
      <c r="C292" s="84" t="s">
        <v>102</v>
      </c>
      <c r="D292" s="35" t="str">
        <f t="shared" si="63"/>
        <v>Nguyễn Thanh Vĩnh Phúc</v>
      </c>
      <c r="E292" s="194">
        <v>11100000748</v>
      </c>
      <c r="F292" s="41" t="str">
        <f>IFERROR((VLOOKUP($E292,'Mẫu 4A'!$D$10:$L$400,9,0)),0)</f>
        <v>Tốt</v>
      </c>
      <c r="G292" s="41" t="s">
        <v>680</v>
      </c>
      <c r="H292" s="267" t="str">
        <f t="shared" si="59"/>
        <v/>
      </c>
      <c r="I292" s="43" t="str">
        <f t="shared" si="60"/>
        <v>X</v>
      </c>
      <c r="J292" s="43" t="str">
        <f t="shared" si="61"/>
        <v/>
      </c>
      <c r="K292" s="43" t="str">
        <f t="shared" si="62"/>
        <v/>
      </c>
      <c r="L292" s="259"/>
    </row>
    <row r="293" spans="1:12" s="107" customFormat="1" ht="23.45" customHeight="1" x14ac:dyDescent="0.25">
      <c r="A293" s="117">
        <v>21</v>
      </c>
      <c r="B293" s="118" t="s">
        <v>536</v>
      </c>
      <c r="C293" s="84" t="s">
        <v>230</v>
      </c>
      <c r="D293" s="35" t="str">
        <f t="shared" si="63"/>
        <v>Võ Minh Quang</v>
      </c>
      <c r="E293" s="194">
        <v>11100000738</v>
      </c>
      <c r="F293" s="41" t="str">
        <f>IFERROR((VLOOKUP($E293,'Mẫu 4A'!$D$10:$L$400,9,0)),0)</f>
        <v>Tốt</v>
      </c>
      <c r="G293" s="41" t="s">
        <v>680</v>
      </c>
      <c r="H293" s="267" t="str">
        <f t="shared" si="59"/>
        <v/>
      </c>
      <c r="I293" s="43" t="str">
        <f t="shared" si="60"/>
        <v>X</v>
      </c>
      <c r="J293" s="43" t="str">
        <f t="shared" si="61"/>
        <v/>
      </c>
      <c r="K293" s="43" t="str">
        <f t="shared" si="62"/>
        <v/>
      </c>
      <c r="L293" s="259"/>
    </row>
    <row r="294" spans="1:12" s="5" customFormat="1" ht="30" customHeight="1" x14ac:dyDescent="0.25">
      <c r="A294" s="117">
        <v>22</v>
      </c>
      <c r="B294" s="58" t="s">
        <v>252</v>
      </c>
      <c r="C294" s="84" t="s">
        <v>328</v>
      </c>
      <c r="D294" s="35" t="str">
        <f t="shared" si="63"/>
        <v>Dương Thị Hồng</v>
      </c>
      <c r="E294" s="194">
        <v>51200002068</v>
      </c>
      <c r="F294" s="41" t="str">
        <f>IFERROR((VLOOKUP($E294,'Mẫu 4A'!$D$10:$L$400,9,0)),0)</f>
        <v>Tốt</v>
      </c>
      <c r="G294" s="41" t="s">
        <v>680</v>
      </c>
      <c r="H294" s="267" t="str">
        <f t="shared" si="59"/>
        <v/>
      </c>
      <c r="I294" s="43" t="str">
        <f t="shared" si="60"/>
        <v>X</v>
      </c>
      <c r="J294" s="43" t="str">
        <f t="shared" si="61"/>
        <v/>
      </c>
      <c r="K294" s="43" t="str">
        <f t="shared" si="62"/>
        <v/>
      </c>
      <c r="L294" s="259"/>
    </row>
    <row r="295" spans="1:12" s="5" customFormat="1" ht="23.45" customHeight="1" x14ac:dyDescent="0.25">
      <c r="A295" s="117">
        <v>23</v>
      </c>
      <c r="B295" s="58" t="s">
        <v>537</v>
      </c>
      <c r="C295" s="97" t="s">
        <v>115</v>
      </c>
      <c r="D295" s="35" t="str">
        <f t="shared" si="63"/>
        <v>Hà Phước Tuấn</v>
      </c>
      <c r="E295" s="194">
        <v>11100000724</v>
      </c>
      <c r="F295" s="41" t="str">
        <f>IFERROR((VLOOKUP($E295,'Mẫu 4A'!$D$10:$L$400,9,0)),0)</f>
        <v>Tốt</v>
      </c>
      <c r="G295" s="41" t="s">
        <v>680</v>
      </c>
      <c r="H295" s="267" t="str">
        <f t="shared" si="59"/>
        <v/>
      </c>
      <c r="I295" s="43" t="str">
        <f t="shared" si="60"/>
        <v>X</v>
      </c>
      <c r="J295" s="43" t="str">
        <f t="shared" si="61"/>
        <v/>
      </c>
      <c r="K295" s="43" t="str">
        <f t="shared" si="62"/>
        <v/>
      </c>
      <c r="L295" s="259"/>
    </row>
    <row r="296" spans="1:12" s="151" customFormat="1" ht="23.45" customHeight="1" x14ac:dyDescent="0.25">
      <c r="A296" s="117">
        <v>24</v>
      </c>
      <c r="B296" s="58" t="s">
        <v>74</v>
      </c>
      <c r="C296" s="97" t="s">
        <v>124</v>
      </c>
      <c r="D296" s="35" t="str">
        <f t="shared" si="63"/>
        <v>Nguyễn Văn Sơn</v>
      </c>
      <c r="E296" s="195">
        <v>11100000739</v>
      </c>
      <c r="F296" s="41" t="str">
        <f>IFERROR((VLOOKUP($E296,'Mẫu 4A'!$D$10:$L$400,9,0)),0)</f>
        <v>Xuất sắc</v>
      </c>
      <c r="G296" s="41" t="s">
        <v>680</v>
      </c>
      <c r="H296" s="267" t="str">
        <f t="shared" si="59"/>
        <v>X</v>
      </c>
      <c r="I296" s="43" t="str">
        <f t="shared" si="60"/>
        <v/>
      </c>
      <c r="J296" s="43" t="str">
        <f t="shared" si="61"/>
        <v/>
      </c>
      <c r="K296" s="43" t="str">
        <f t="shared" si="62"/>
        <v/>
      </c>
      <c r="L296" s="259"/>
    </row>
    <row r="297" spans="1:12" s="99" customFormat="1" ht="35.25" customHeight="1" x14ac:dyDescent="0.25">
      <c r="A297" s="117">
        <v>25</v>
      </c>
      <c r="B297" s="118" t="s">
        <v>121</v>
      </c>
      <c r="C297" s="119" t="s">
        <v>170</v>
      </c>
      <c r="D297" s="35" t="str">
        <f t="shared" si="63"/>
        <v>Nguyễn Thanh Giang</v>
      </c>
      <c r="E297" s="53">
        <v>80400000647</v>
      </c>
      <c r="F297" s="41" t="str">
        <f>IFERROR((VLOOKUP($E297,'Mẫu 4A'!$D$10:$L$400,9,0)),0)</f>
        <v>Tốt</v>
      </c>
      <c r="G297" s="41" t="s">
        <v>680</v>
      </c>
      <c r="H297" s="267" t="str">
        <f t="shared" si="59"/>
        <v/>
      </c>
      <c r="I297" s="43" t="str">
        <f t="shared" si="60"/>
        <v>X</v>
      </c>
      <c r="J297" s="43" t="str">
        <f t="shared" si="61"/>
        <v/>
      </c>
      <c r="K297" s="43" t="str">
        <f t="shared" si="62"/>
        <v/>
      </c>
      <c r="L297" s="259"/>
    </row>
    <row r="298" spans="1:12" s="99" customFormat="1" ht="30" customHeight="1" x14ac:dyDescent="0.25">
      <c r="A298" s="27" t="s">
        <v>335</v>
      </c>
      <c r="B298" s="28" t="s">
        <v>336</v>
      </c>
      <c r="C298" s="197"/>
      <c r="D298" s="197"/>
      <c r="E298" s="27"/>
      <c r="F298" s="49"/>
      <c r="G298" s="251"/>
      <c r="H298" s="267" t="str">
        <f t="shared" si="59"/>
        <v/>
      </c>
      <c r="I298" s="43" t="str">
        <f t="shared" si="60"/>
        <v/>
      </c>
      <c r="J298" s="43" t="str">
        <f t="shared" si="61"/>
        <v/>
      </c>
      <c r="K298" s="43" t="str">
        <f t="shared" si="62"/>
        <v/>
      </c>
      <c r="L298" s="259"/>
    </row>
    <row r="299" spans="1:12" s="99" customFormat="1" ht="23.45" customHeight="1" x14ac:dyDescent="0.25">
      <c r="A299" s="75">
        <v>26</v>
      </c>
      <c r="B299" s="58" t="s">
        <v>538</v>
      </c>
      <c r="C299" s="80" t="s">
        <v>102</v>
      </c>
      <c r="D299" s="35" t="str">
        <f t="shared" ref="D299:D300" si="64">TRIM(B299&amp;" "&amp;C299)</f>
        <v>Nguyễn Hồng Phúc</v>
      </c>
      <c r="E299" s="53">
        <v>81000000911</v>
      </c>
      <c r="F299" s="41" t="str">
        <f>IFERROR((VLOOKUP($E299,'Mẫu 4A'!$D$10:$L$400,9,0)),0)</f>
        <v>Xuất sắc</v>
      </c>
      <c r="G299" s="41" t="s">
        <v>696</v>
      </c>
      <c r="H299" s="267" t="str">
        <f t="shared" si="59"/>
        <v>X</v>
      </c>
      <c r="I299" s="43" t="str">
        <f t="shared" si="60"/>
        <v/>
      </c>
      <c r="J299" s="43" t="str">
        <f t="shared" si="61"/>
        <v/>
      </c>
      <c r="K299" s="43" t="str">
        <f t="shared" si="62"/>
        <v/>
      </c>
      <c r="L299" s="259"/>
    </row>
    <row r="300" spans="1:12" s="99" customFormat="1" ht="23.45" customHeight="1" x14ac:dyDescent="0.25">
      <c r="A300" s="75">
        <v>27</v>
      </c>
      <c r="B300" s="58" t="s">
        <v>539</v>
      </c>
      <c r="C300" s="80" t="s">
        <v>540</v>
      </c>
      <c r="D300" s="35" t="str">
        <f t="shared" si="64"/>
        <v>Nguyễn Khắc Huy</v>
      </c>
      <c r="E300" s="53">
        <v>90400000059</v>
      </c>
      <c r="F300" s="41" t="str">
        <f>IFERROR((VLOOKUP($E300,'Mẫu 4A'!$D$10:$L$400,9,0)),0)</f>
        <v>Xuất sắc</v>
      </c>
      <c r="G300" s="41" t="s">
        <v>680</v>
      </c>
      <c r="H300" s="267" t="str">
        <f t="shared" si="59"/>
        <v>X</v>
      </c>
      <c r="I300" s="43" t="str">
        <f t="shared" si="60"/>
        <v/>
      </c>
      <c r="J300" s="43" t="str">
        <f t="shared" si="61"/>
        <v/>
      </c>
      <c r="K300" s="43" t="str">
        <f t="shared" si="62"/>
        <v/>
      </c>
      <c r="L300" s="259"/>
    </row>
    <row r="301" spans="1:12" s="99" customFormat="1" ht="23.45" customHeight="1" x14ac:dyDescent="0.25">
      <c r="A301" s="21" t="s">
        <v>541</v>
      </c>
      <c r="B301" s="22" t="s">
        <v>542</v>
      </c>
      <c r="C301" s="200"/>
      <c r="D301" s="200"/>
      <c r="E301" s="102"/>
      <c r="F301" s="134"/>
      <c r="G301" s="256"/>
      <c r="H301" s="267" t="str">
        <f t="shared" si="59"/>
        <v/>
      </c>
      <c r="I301" s="43" t="str">
        <f t="shared" si="60"/>
        <v/>
      </c>
      <c r="J301" s="43" t="str">
        <f t="shared" si="61"/>
        <v/>
      </c>
      <c r="K301" s="43" t="str">
        <f t="shared" si="62"/>
        <v/>
      </c>
      <c r="L301" s="259"/>
    </row>
    <row r="302" spans="1:12" s="128" customFormat="1" ht="26.25" customHeight="1" x14ac:dyDescent="0.25">
      <c r="A302" s="27" t="s">
        <v>29</v>
      </c>
      <c r="B302" s="28" t="s">
        <v>30</v>
      </c>
      <c r="C302" s="29"/>
      <c r="D302" s="29"/>
      <c r="E302" s="27"/>
      <c r="F302" s="49"/>
      <c r="G302" s="247"/>
      <c r="H302" s="267" t="str">
        <f t="shared" si="59"/>
        <v/>
      </c>
      <c r="I302" s="43" t="str">
        <f t="shared" si="60"/>
        <v/>
      </c>
      <c r="J302" s="43" t="str">
        <f t="shared" si="61"/>
        <v/>
      </c>
      <c r="K302" s="43" t="str">
        <f t="shared" si="62"/>
        <v/>
      </c>
      <c r="L302" s="259"/>
    </row>
    <row r="303" spans="1:12" s="128" customFormat="1" ht="31.5" customHeight="1" x14ac:dyDescent="0.25">
      <c r="A303" s="201">
        <v>1</v>
      </c>
      <c r="B303" s="56" t="s">
        <v>543</v>
      </c>
      <c r="C303" s="126" t="s">
        <v>481</v>
      </c>
      <c r="D303" s="35" t="str">
        <f t="shared" ref="D303:D320" si="65">TRIM(B303&amp;" "&amp;C303)</f>
        <v>Tạ Minh Cường</v>
      </c>
      <c r="E303" s="53">
        <v>11100000713</v>
      </c>
      <c r="F303" s="41" t="str">
        <f>IFERROR((VLOOKUP($E303,'Mẫu 4A'!$D$10:$L$400,9,0)),0)</f>
        <v>Xuất sắc</v>
      </c>
      <c r="G303" s="41" t="s">
        <v>697</v>
      </c>
      <c r="H303" s="267" t="str">
        <f t="shared" si="59"/>
        <v>X</v>
      </c>
      <c r="I303" s="43" t="str">
        <f t="shared" si="60"/>
        <v/>
      </c>
      <c r="J303" s="43" t="str">
        <f t="shared" si="61"/>
        <v/>
      </c>
      <c r="K303" s="43" t="str">
        <f t="shared" si="62"/>
        <v/>
      </c>
      <c r="L303" s="259"/>
    </row>
    <row r="304" spans="1:12" s="128" customFormat="1" ht="23.45" customHeight="1" x14ac:dyDescent="0.25">
      <c r="A304" s="201">
        <f t="shared" ref="A304:A331" si="66">A303+1</f>
        <v>2</v>
      </c>
      <c r="B304" s="56" t="s">
        <v>544</v>
      </c>
      <c r="C304" s="126" t="s">
        <v>481</v>
      </c>
      <c r="D304" s="35" t="str">
        <f t="shared" si="65"/>
        <v>Võ Cường</v>
      </c>
      <c r="E304" s="53">
        <v>11100000775</v>
      </c>
      <c r="F304" s="41" t="str">
        <f>IFERROR((VLOOKUP($E304,'Mẫu 4A'!$D$10:$L$400,9,0)),0)</f>
        <v>Tốt</v>
      </c>
      <c r="G304" s="41" t="s">
        <v>680</v>
      </c>
      <c r="H304" s="267" t="str">
        <f t="shared" si="59"/>
        <v/>
      </c>
      <c r="I304" s="43" t="str">
        <f t="shared" si="60"/>
        <v>X</v>
      </c>
      <c r="J304" s="43" t="str">
        <f t="shared" si="61"/>
        <v/>
      </c>
      <c r="K304" s="43" t="str">
        <f t="shared" si="62"/>
        <v/>
      </c>
      <c r="L304" s="259"/>
    </row>
    <row r="305" spans="1:12" s="128" customFormat="1" ht="23.45" customHeight="1" x14ac:dyDescent="0.25">
      <c r="A305" s="201">
        <f t="shared" si="66"/>
        <v>3</v>
      </c>
      <c r="B305" s="56" t="s">
        <v>545</v>
      </c>
      <c r="C305" s="126" t="s">
        <v>88</v>
      </c>
      <c r="D305" s="35" t="str">
        <f t="shared" si="65"/>
        <v>Huỳnh Ngọc Mai</v>
      </c>
      <c r="E305" s="53">
        <v>11100000722</v>
      </c>
      <c r="F305" s="41" t="str">
        <f>IFERROR((VLOOKUP($E305,'Mẫu 4A'!$D$10:$L$400,9,0)),0)</f>
        <v>Tốt</v>
      </c>
      <c r="G305" s="41" t="s">
        <v>680</v>
      </c>
      <c r="H305" s="267" t="str">
        <f t="shared" si="59"/>
        <v/>
      </c>
      <c r="I305" s="43" t="str">
        <f t="shared" si="60"/>
        <v>X</v>
      </c>
      <c r="J305" s="43" t="str">
        <f t="shared" si="61"/>
        <v/>
      </c>
      <c r="K305" s="43" t="str">
        <f t="shared" si="62"/>
        <v/>
      </c>
      <c r="L305" s="259"/>
    </row>
    <row r="306" spans="1:12" s="128" customFormat="1" ht="23.45" customHeight="1" x14ac:dyDescent="0.25">
      <c r="A306" s="201">
        <f t="shared" si="66"/>
        <v>4</v>
      </c>
      <c r="B306" s="56" t="s">
        <v>546</v>
      </c>
      <c r="C306" s="126" t="s">
        <v>547</v>
      </c>
      <c r="D306" s="35" t="str">
        <f t="shared" si="65"/>
        <v>Quách Minh Thử</v>
      </c>
      <c r="E306" s="53">
        <v>11100071848</v>
      </c>
      <c r="F306" s="41" t="str">
        <f>IFERROR((VLOOKUP($E306,'Mẫu 4A'!$D$10:$L$400,9,0)),0)</f>
        <v>Xuất sắc</v>
      </c>
      <c r="G306" s="41" t="s">
        <v>680</v>
      </c>
      <c r="H306" s="267" t="str">
        <f t="shared" si="59"/>
        <v>X</v>
      </c>
      <c r="I306" s="43" t="str">
        <f t="shared" si="60"/>
        <v/>
      </c>
      <c r="J306" s="43" t="str">
        <f t="shared" si="61"/>
        <v/>
      </c>
      <c r="K306" s="43" t="str">
        <f t="shared" si="62"/>
        <v/>
      </c>
      <c r="L306" s="259"/>
    </row>
    <row r="307" spans="1:12" s="128" customFormat="1" ht="23.45" customHeight="1" x14ac:dyDescent="0.25">
      <c r="A307" s="201">
        <f t="shared" si="66"/>
        <v>5</v>
      </c>
      <c r="B307" s="56" t="s">
        <v>548</v>
      </c>
      <c r="C307" s="126" t="s">
        <v>91</v>
      </c>
      <c r="D307" s="35" t="str">
        <f t="shared" si="65"/>
        <v>Ngô Hoàng Anh</v>
      </c>
      <c r="E307" s="53">
        <v>11100000797</v>
      </c>
      <c r="F307" s="41" t="str">
        <f>IFERROR((VLOOKUP($E307,'Mẫu 4A'!$D$10:$L$400,9,0)),0)</f>
        <v>Tốt</v>
      </c>
      <c r="G307" s="41" t="s">
        <v>680</v>
      </c>
      <c r="H307" s="267" t="str">
        <f t="shared" si="59"/>
        <v/>
      </c>
      <c r="I307" s="43" t="str">
        <f t="shared" si="60"/>
        <v>X</v>
      </c>
      <c r="J307" s="43" t="str">
        <f t="shared" si="61"/>
        <v/>
      </c>
      <c r="K307" s="43" t="str">
        <f t="shared" si="62"/>
        <v/>
      </c>
      <c r="L307" s="259"/>
    </row>
    <row r="308" spans="1:12" s="128" customFormat="1" ht="23.45" customHeight="1" x14ac:dyDescent="0.25">
      <c r="A308" s="201">
        <f t="shared" si="66"/>
        <v>6</v>
      </c>
      <c r="B308" s="56" t="s">
        <v>549</v>
      </c>
      <c r="C308" s="126" t="s">
        <v>550</v>
      </c>
      <c r="D308" s="35" t="str">
        <f t="shared" si="65"/>
        <v>Vũ Hạnh Chiêu</v>
      </c>
      <c r="E308" s="53">
        <v>20500005408</v>
      </c>
      <c r="F308" s="41" t="str">
        <f>IFERROR((VLOOKUP($E308,'Mẫu 4A'!$D$10:$L$400,9,0)),0)</f>
        <v>Tốt</v>
      </c>
      <c r="G308" s="41" t="s">
        <v>680</v>
      </c>
      <c r="H308" s="267" t="str">
        <f t="shared" si="59"/>
        <v/>
      </c>
      <c r="I308" s="43" t="str">
        <f t="shared" si="60"/>
        <v>X</v>
      </c>
      <c r="J308" s="43" t="str">
        <f t="shared" si="61"/>
        <v/>
      </c>
      <c r="K308" s="43" t="str">
        <f t="shared" si="62"/>
        <v/>
      </c>
      <c r="L308" s="259"/>
    </row>
    <row r="309" spans="1:12" s="128" customFormat="1" ht="23.45" customHeight="1" x14ac:dyDescent="0.25">
      <c r="A309" s="201">
        <f t="shared" si="66"/>
        <v>7</v>
      </c>
      <c r="B309" s="56" t="s">
        <v>551</v>
      </c>
      <c r="C309" s="126" t="s">
        <v>481</v>
      </c>
      <c r="D309" s="35" t="str">
        <f t="shared" si="65"/>
        <v>Ngô Phong Cường</v>
      </c>
      <c r="E309" s="53">
        <v>11100082510</v>
      </c>
      <c r="F309" s="41" t="str">
        <f>IFERROR((VLOOKUP($E309,'Mẫu 4A'!$D$10:$L$400,9,0)),0)</f>
        <v>Xuất sắc</v>
      </c>
      <c r="G309" s="41" t="s">
        <v>680</v>
      </c>
      <c r="H309" s="267" t="str">
        <f t="shared" si="59"/>
        <v>X</v>
      </c>
      <c r="I309" s="43" t="str">
        <f t="shared" si="60"/>
        <v/>
      </c>
      <c r="J309" s="43" t="str">
        <f t="shared" si="61"/>
        <v/>
      </c>
      <c r="K309" s="43" t="str">
        <f t="shared" si="62"/>
        <v/>
      </c>
      <c r="L309" s="259"/>
    </row>
    <row r="310" spans="1:12" s="128" customFormat="1" ht="33.950000000000003" customHeight="1" x14ac:dyDescent="0.25">
      <c r="A310" s="201">
        <f t="shared" si="66"/>
        <v>8</v>
      </c>
      <c r="B310" s="56" t="s">
        <v>552</v>
      </c>
      <c r="C310" s="126" t="s">
        <v>481</v>
      </c>
      <c r="D310" s="35" t="str">
        <f t="shared" si="65"/>
        <v>Nguyễn Minh Đức Cường</v>
      </c>
      <c r="E310" s="53">
        <v>11100119655</v>
      </c>
      <c r="F310" s="41" t="str">
        <f>IFERROR((VLOOKUP($E310,'Mẫu 4A'!$D$10:$L$400,9,0)),0)</f>
        <v>Xuất sắc</v>
      </c>
      <c r="G310" s="41" t="s">
        <v>680</v>
      </c>
      <c r="H310" s="267" t="str">
        <f t="shared" si="59"/>
        <v>X</v>
      </c>
      <c r="I310" s="43" t="str">
        <f t="shared" si="60"/>
        <v/>
      </c>
      <c r="J310" s="43" t="str">
        <f t="shared" si="61"/>
        <v/>
      </c>
      <c r="K310" s="43" t="str">
        <f t="shared" si="62"/>
        <v/>
      </c>
      <c r="L310" s="259"/>
    </row>
    <row r="311" spans="1:12" s="128" customFormat="1" ht="46.5" customHeight="1" x14ac:dyDescent="0.25">
      <c r="A311" s="201">
        <f t="shared" si="66"/>
        <v>9</v>
      </c>
      <c r="B311" s="56" t="s">
        <v>309</v>
      </c>
      <c r="C311" s="126" t="s">
        <v>553</v>
      </c>
      <c r="D311" s="35" t="str">
        <f t="shared" si="65"/>
        <v>Lê Tiến Đạt</v>
      </c>
      <c r="E311" s="53">
        <v>11100000778</v>
      </c>
      <c r="F311" s="41" t="str">
        <f>IFERROR((VLOOKUP($E311,'Mẫu 4A'!$D$10:$L$400,9,0)),0)</f>
        <v>Tốt</v>
      </c>
      <c r="G311" s="41" t="s">
        <v>680</v>
      </c>
      <c r="H311" s="267" t="str">
        <f t="shared" si="59"/>
        <v/>
      </c>
      <c r="I311" s="43" t="str">
        <f t="shared" si="60"/>
        <v>X</v>
      </c>
      <c r="J311" s="43" t="str">
        <f t="shared" si="61"/>
        <v/>
      </c>
      <c r="K311" s="43" t="str">
        <f t="shared" si="62"/>
        <v/>
      </c>
      <c r="L311" s="259"/>
    </row>
    <row r="312" spans="1:12" s="128" customFormat="1" ht="23.45" customHeight="1" x14ac:dyDescent="0.25">
      <c r="A312" s="201">
        <f t="shared" si="66"/>
        <v>10</v>
      </c>
      <c r="B312" s="56" t="s">
        <v>538</v>
      </c>
      <c r="C312" s="126" t="s">
        <v>554</v>
      </c>
      <c r="D312" s="35" t="str">
        <f t="shared" si="65"/>
        <v>Nguyễn Hồng Đức</v>
      </c>
      <c r="E312" s="53">
        <v>11100000747</v>
      </c>
      <c r="F312" s="41" t="str">
        <f>IFERROR((VLOOKUP($E312,'Mẫu 4A'!$D$10:$L$400,9,0)),0)</f>
        <v>Xuất sắc</v>
      </c>
      <c r="G312" s="41" t="s">
        <v>680</v>
      </c>
      <c r="H312" s="267" t="str">
        <f t="shared" si="59"/>
        <v>X</v>
      </c>
      <c r="I312" s="43" t="str">
        <f t="shared" si="60"/>
        <v/>
      </c>
      <c r="J312" s="43" t="str">
        <f t="shared" si="61"/>
        <v/>
      </c>
      <c r="K312" s="43" t="str">
        <f t="shared" si="62"/>
        <v/>
      </c>
      <c r="L312" s="259"/>
    </row>
    <row r="313" spans="1:12" s="128" customFormat="1" ht="33.950000000000003" customHeight="1" x14ac:dyDescent="0.25">
      <c r="A313" s="201">
        <f t="shared" si="66"/>
        <v>11</v>
      </c>
      <c r="B313" s="56" t="s">
        <v>555</v>
      </c>
      <c r="C313" s="126" t="s">
        <v>556</v>
      </c>
      <c r="D313" s="35" t="str">
        <f t="shared" si="65"/>
        <v>Nguyễn Minh Đức (A)</v>
      </c>
      <c r="E313" s="53">
        <v>11100062586</v>
      </c>
      <c r="F313" s="41" t="str">
        <f>IFERROR((VLOOKUP($E313,'Mẫu 4A'!$D$10:$L$400,9,0)),0)</f>
        <v>Xuất sắc</v>
      </c>
      <c r="G313" s="41" t="s">
        <v>680</v>
      </c>
      <c r="H313" s="267" t="str">
        <f t="shared" si="59"/>
        <v>X</v>
      </c>
      <c r="I313" s="43" t="str">
        <f t="shared" si="60"/>
        <v/>
      </c>
      <c r="J313" s="43" t="str">
        <f t="shared" si="61"/>
        <v/>
      </c>
      <c r="K313" s="43" t="str">
        <f t="shared" si="62"/>
        <v/>
      </c>
      <c r="L313" s="259"/>
    </row>
    <row r="314" spans="1:12" s="128" customFormat="1" ht="33.950000000000003" customHeight="1" x14ac:dyDescent="0.25">
      <c r="A314" s="201">
        <f t="shared" si="66"/>
        <v>12</v>
      </c>
      <c r="B314" s="56" t="s">
        <v>555</v>
      </c>
      <c r="C314" s="126" t="s">
        <v>557</v>
      </c>
      <c r="D314" s="35" t="str">
        <f t="shared" si="65"/>
        <v>Nguyễn Minh Đức (B)</v>
      </c>
      <c r="E314" s="53">
        <v>11100000719</v>
      </c>
      <c r="F314" s="41" t="str">
        <f>IFERROR((VLOOKUP($E314,'Mẫu 4A'!$D$10:$L$400,9,0)),0)</f>
        <v>Xuất sắc</v>
      </c>
      <c r="G314" s="41" t="s">
        <v>680</v>
      </c>
      <c r="H314" s="267" t="str">
        <f t="shared" si="59"/>
        <v>X</v>
      </c>
      <c r="I314" s="43" t="str">
        <f t="shared" si="60"/>
        <v/>
      </c>
      <c r="J314" s="43" t="str">
        <f t="shared" si="61"/>
        <v/>
      </c>
      <c r="K314" s="43" t="str">
        <f t="shared" si="62"/>
        <v/>
      </c>
      <c r="L314" s="259"/>
    </row>
    <row r="315" spans="1:12" s="128" customFormat="1" ht="23.45" customHeight="1" x14ac:dyDescent="0.25">
      <c r="A315" s="201">
        <f t="shared" si="66"/>
        <v>13</v>
      </c>
      <c r="B315" s="56" t="s">
        <v>318</v>
      </c>
      <c r="C315" s="126" t="s">
        <v>122</v>
      </c>
      <c r="D315" s="35" t="str">
        <f t="shared" si="65"/>
        <v>Nguyễn Thị Ngọc Hiền</v>
      </c>
      <c r="E315" s="53">
        <v>11100000786</v>
      </c>
      <c r="F315" s="41" t="str">
        <f>IFERROR((VLOOKUP($E315,'Mẫu 4A'!$D$10:$L$400,9,0)),0)</f>
        <v>Tốt</v>
      </c>
      <c r="G315" s="41" t="s">
        <v>680</v>
      </c>
      <c r="H315" s="267" t="str">
        <f t="shared" si="59"/>
        <v/>
      </c>
      <c r="I315" s="43" t="str">
        <f t="shared" si="60"/>
        <v>X</v>
      </c>
      <c r="J315" s="43" t="str">
        <f t="shared" si="61"/>
        <v/>
      </c>
      <c r="K315" s="43" t="str">
        <f t="shared" si="62"/>
        <v/>
      </c>
      <c r="L315" s="259"/>
    </row>
    <row r="316" spans="1:12" s="128" customFormat="1" ht="23.45" customHeight="1" x14ac:dyDescent="0.25">
      <c r="A316" s="201">
        <f t="shared" si="66"/>
        <v>14</v>
      </c>
      <c r="B316" s="56" t="s">
        <v>558</v>
      </c>
      <c r="C316" s="126" t="s">
        <v>173</v>
      </c>
      <c r="D316" s="35" t="str">
        <f t="shared" si="65"/>
        <v>Trần Trung Hiếu</v>
      </c>
      <c r="E316" s="53">
        <v>20500004676</v>
      </c>
      <c r="F316" s="41" t="str">
        <f>IFERROR((VLOOKUP($E316,'Mẫu 4A'!$D$10:$L$400,9,0)),0)</f>
        <v>Xuất sắc</v>
      </c>
      <c r="G316" s="41" t="s">
        <v>680</v>
      </c>
      <c r="H316" s="267" t="str">
        <f t="shared" si="59"/>
        <v>X</v>
      </c>
      <c r="I316" s="43" t="str">
        <f t="shared" si="60"/>
        <v/>
      </c>
      <c r="J316" s="43" t="str">
        <f t="shared" si="61"/>
        <v/>
      </c>
      <c r="K316" s="43" t="str">
        <f t="shared" si="62"/>
        <v/>
      </c>
      <c r="L316" s="259"/>
    </row>
    <row r="317" spans="1:12" s="128" customFormat="1" ht="62.25" customHeight="1" x14ac:dyDescent="0.25">
      <c r="A317" s="201">
        <f t="shared" si="66"/>
        <v>15</v>
      </c>
      <c r="B317" s="56" t="s">
        <v>559</v>
      </c>
      <c r="C317" s="126" t="s">
        <v>560</v>
      </c>
      <c r="D317" s="35" t="str">
        <f t="shared" si="65"/>
        <v>Mạnh Lê Hoàn</v>
      </c>
      <c r="E317" s="53">
        <v>11100075983</v>
      </c>
      <c r="F317" s="41" t="str">
        <f>IFERROR((VLOOKUP($E317,'Mẫu 4A'!$D$10:$L$400,9,0)),0)</f>
        <v>Tốt</v>
      </c>
      <c r="G317" s="41" t="s">
        <v>680</v>
      </c>
      <c r="H317" s="267" t="str">
        <f t="shared" si="59"/>
        <v/>
      </c>
      <c r="I317" s="43" t="str">
        <f t="shared" si="60"/>
        <v>X</v>
      </c>
      <c r="J317" s="43" t="str">
        <f t="shared" si="61"/>
        <v/>
      </c>
      <c r="K317" s="43" t="str">
        <f t="shared" si="62"/>
        <v/>
      </c>
      <c r="L317" s="259"/>
    </row>
    <row r="318" spans="1:12" s="128" customFormat="1" ht="23.45" customHeight="1" x14ac:dyDescent="0.25">
      <c r="A318" s="201">
        <f t="shared" si="66"/>
        <v>16</v>
      </c>
      <c r="B318" s="56" t="s">
        <v>561</v>
      </c>
      <c r="C318" s="126" t="s">
        <v>562</v>
      </c>
      <c r="D318" s="35" t="str">
        <f t="shared" si="65"/>
        <v>Lê Thế Huân</v>
      </c>
      <c r="E318" s="53" t="s">
        <v>563</v>
      </c>
      <c r="F318" s="41" t="str">
        <f>IFERROR((VLOOKUP($E318,'Mẫu 4A'!$D$10:$L$400,9,0)),0)</f>
        <v>Xuất sắc</v>
      </c>
      <c r="G318" s="41" t="s">
        <v>680</v>
      </c>
      <c r="H318" s="267" t="str">
        <f t="shared" si="59"/>
        <v>X</v>
      </c>
      <c r="I318" s="43" t="str">
        <f t="shared" si="60"/>
        <v/>
      </c>
      <c r="J318" s="43" t="str">
        <f t="shared" si="61"/>
        <v/>
      </c>
      <c r="K318" s="43" t="str">
        <f t="shared" si="62"/>
        <v/>
      </c>
      <c r="L318" s="259"/>
    </row>
    <row r="319" spans="1:12" s="128" customFormat="1" ht="23.45" customHeight="1" x14ac:dyDescent="0.25">
      <c r="A319" s="201">
        <f t="shared" si="66"/>
        <v>17</v>
      </c>
      <c r="B319" s="56" t="s">
        <v>564</v>
      </c>
      <c r="C319" s="126" t="s">
        <v>565</v>
      </c>
      <c r="D319" s="35" t="str">
        <f t="shared" si="65"/>
        <v>Tăng Cẩm Huê</v>
      </c>
      <c r="E319" s="53" t="s">
        <v>566</v>
      </c>
      <c r="F319" s="41" t="str">
        <f>IFERROR((VLOOKUP($E319,'Mẫu 4A'!$D$10:$L$400,9,0)),0)</f>
        <v>Tốt</v>
      </c>
      <c r="G319" s="41" t="s">
        <v>680</v>
      </c>
      <c r="H319" s="267" t="str">
        <f t="shared" si="59"/>
        <v/>
      </c>
      <c r="I319" s="43" t="str">
        <f t="shared" si="60"/>
        <v>X</v>
      </c>
      <c r="J319" s="43" t="str">
        <f t="shared" si="61"/>
        <v/>
      </c>
      <c r="K319" s="43" t="str">
        <f t="shared" si="62"/>
        <v/>
      </c>
      <c r="L319" s="259"/>
    </row>
    <row r="320" spans="1:12" s="128" customFormat="1" ht="37.700000000000003" customHeight="1" x14ac:dyDescent="0.25">
      <c r="A320" s="201">
        <f t="shared" si="66"/>
        <v>18</v>
      </c>
      <c r="B320" s="129" t="s">
        <v>236</v>
      </c>
      <c r="C320" s="204" t="s">
        <v>493</v>
      </c>
      <c r="D320" s="35" t="str">
        <f t="shared" si="65"/>
        <v>Nguyễn Thùy Linh</v>
      </c>
      <c r="E320" s="64" t="s">
        <v>567</v>
      </c>
      <c r="F320" s="41" t="str">
        <f>IFERROR((VLOOKUP($E320,'Mẫu 4A'!$D$10:$L$400,9,0)),0)</f>
        <v>Không đánh giá</v>
      </c>
      <c r="G320" s="41" t="s">
        <v>680</v>
      </c>
      <c r="H320" s="267" t="str">
        <f t="shared" si="59"/>
        <v/>
      </c>
      <c r="I320" s="43" t="str">
        <f t="shared" si="60"/>
        <v/>
      </c>
      <c r="J320" s="43" t="str">
        <f t="shared" si="61"/>
        <v/>
      </c>
      <c r="K320" s="43" t="str">
        <f t="shared" si="62"/>
        <v/>
      </c>
      <c r="L320" s="259" t="s">
        <v>568</v>
      </c>
    </row>
    <row r="321" spans="1:12" s="128" customFormat="1" ht="23.45" customHeight="1" x14ac:dyDescent="0.25">
      <c r="A321" s="201">
        <f t="shared" si="66"/>
        <v>19</v>
      </c>
      <c r="B321" s="56" t="s">
        <v>569</v>
      </c>
      <c r="C321" s="126" t="s">
        <v>36</v>
      </c>
      <c r="D321" s="35" t="str">
        <f t="shared" ref="D321:D331" si="67">TRIM(B321&amp;" "&amp;C321)</f>
        <v>Đặng Đức Minh</v>
      </c>
      <c r="E321" s="53">
        <v>11100000783</v>
      </c>
      <c r="F321" s="41" t="str">
        <f>IFERROR((VLOOKUP($E321,'Mẫu 4A'!$D$10:$L$400,9,0)),0)</f>
        <v>Xuất sắc</v>
      </c>
      <c r="G321" s="41" t="s">
        <v>680</v>
      </c>
      <c r="H321" s="267" t="str">
        <f t="shared" si="59"/>
        <v>X</v>
      </c>
      <c r="I321" s="43" t="str">
        <f t="shared" si="60"/>
        <v/>
      </c>
      <c r="J321" s="43" t="str">
        <f t="shared" si="61"/>
        <v/>
      </c>
      <c r="K321" s="43" t="str">
        <f t="shared" si="62"/>
        <v/>
      </c>
      <c r="L321" s="259"/>
    </row>
    <row r="322" spans="1:12" s="128" customFormat="1" ht="23.45" customHeight="1" x14ac:dyDescent="0.25">
      <c r="A322" s="201">
        <f t="shared" si="66"/>
        <v>20</v>
      </c>
      <c r="B322" s="56" t="s">
        <v>570</v>
      </c>
      <c r="C322" s="126" t="s">
        <v>263</v>
      </c>
      <c r="D322" s="35" t="str">
        <f t="shared" si="67"/>
        <v>Nguyễn Thị Tố Nga</v>
      </c>
      <c r="E322" s="53">
        <v>11100000779</v>
      </c>
      <c r="F322" s="41" t="str">
        <f>IFERROR((VLOOKUP($E322,'Mẫu 4A'!$D$10:$L$400,9,0)),0)</f>
        <v>Tốt</v>
      </c>
      <c r="G322" s="41" t="s">
        <v>680</v>
      </c>
      <c r="H322" s="267" t="str">
        <f t="shared" si="59"/>
        <v/>
      </c>
      <c r="I322" s="43" t="str">
        <f t="shared" si="60"/>
        <v>X</v>
      </c>
      <c r="J322" s="43" t="str">
        <f t="shared" si="61"/>
        <v/>
      </c>
      <c r="K322" s="43" t="str">
        <f t="shared" si="62"/>
        <v/>
      </c>
      <c r="L322" s="259"/>
    </row>
    <row r="323" spans="1:12" s="128" customFormat="1" ht="37.5" x14ac:dyDescent="0.25">
      <c r="A323" s="201">
        <f t="shared" si="66"/>
        <v>21</v>
      </c>
      <c r="B323" s="56" t="s">
        <v>571</v>
      </c>
      <c r="C323" s="126" t="s">
        <v>96</v>
      </c>
      <c r="D323" s="35" t="str">
        <f t="shared" si="67"/>
        <v>Nguyễn Trần Thanh Nhàn</v>
      </c>
      <c r="E323" s="53">
        <v>11100000793</v>
      </c>
      <c r="F323" s="41" t="str">
        <f>IFERROR((VLOOKUP($E323,'Mẫu 4A'!$D$10:$L$400,9,0)),0)</f>
        <v>Tốt</v>
      </c>
      <c r="G323" s="41" t="s">
        <v>680</v>
      </c>
      <c r="H323" s="267" t="str">
        <f t="shared" si="59"/>
        <v/>
      </c>
      <c r="I323" s="43" t="str">
        <f t="shared" si="60"/>
        <v>X</v>
      </c>
      <c r="J323" s="43" t="str">
        <f t="shared" si="61"/>
        <v/>
      </c>
      <c r="K323" s="43" t="str">
        <f t="shared" si="62"/>
        <v/>
      </c>
      <c r="L323" s="259" t="s">
        <v>334</v>
      </c>
    </row>
    <row r="324" spans="1:12" s="128" customFormat="1" ht="23.45" customHeight="1" x14ac:dyDescent="0.25">
      <c r="A324" s="201">
        <f t="shared" si="66"/>
        <v>22</v>
      </c>
      <c r="B324" s="56" t="s">
        <v>572</v>
      </c>
      <c r="C324" s="126" t="s">
        <v>453</v>
      </c>
      <c r="D324" s="35" t="str">
        <f t="shared" si="67"/>
        <v>Đỗ Huỳnh Thanh Phong</v>
      </c>
      <c r="E324" s="53">
        <v>11100119664</v>
      </c>
      <c r="F324" s="41" t="str">
        <f>IFERROR((VLOOKUP($E324,'Mẫu 4A'!$D$10:$L$400,9,0)),0)</f>
        <v>Xuất sắc</v>
      </c>
      <c r="G324" s="41" t="s">
        <v>680</v>
      </c>
      <c r="H324" s="267" t="str">
        <f t="shared" si="59"/>
        <v>X</v>
      </c>
      <c r="I324" s="43" t="str">
        <f t="shared" si="60"/>
        <v/>
      </c>
      <c r="J324" s="43" t="str">
        <f t="shared" si="61"/>
        <v/>
      </c>
      <c r="K324" s="43" t="str">
        <f t="shared" si="62"/>
        <v/>
      </c>
      <c r="L324" s="259"/>
    </row>
    <row r="325" spans="1:12" s="128" customFormat="1" ht="23.45" customHeight="1" x14ac:dyDescent="0.25">
      <c r="A325" s="201">
        <f t="shared" si="66"/>
        <v>23</v>
      </c>
      <c r="B325" s="56" t="s">
        <v>475</v>
      </c>
      <c r="C325" s="126" t="s">
        <v>573</v>
      </c>
      <c r="D325" s="35" t="str">
        <f t="shared" si="67"/>
        <v>Nguyễn Anh Tăng</v>
      </c>
      <c r="E325" s="53">
        <v>11100000787</v>
      </c>
      <c r="F325" s="41" t="str">
        <f>IFERROR((VLOOKUP($E325,'Mẫu 4A'!$D$10:$L$400,9,0)),0)</f>
        <v>Xuất sắc</v>
      </c>
      <c r="G325" s="41" t="s">
        <v>680</v>
      </c>
      <c r="H325" s="267" t="str">
        <f t="shared" si="59"/>
        <v>X</v>
      </c>
      <c r="I325" s="43" t="str">
        <f t="shared" si="60"/>
        <v/>
      </c>
      <c r="J325" s="43" t="str">
        <f t="shared" si="61"/>
        <v/>
      </c>
      <c r="K325" s="43" t="str">
        <f t="shared" si="62"/>
        <v/>
      </c>
      <c r="L325" s="259"/>
    </row>
    <row r="326" spans="1:12" s="207" customFormat="1" ht="23.45" customHeight="1" x14ac:dyDescent="0.25">
      <c r="A326" s="201">
        <f t="shared" si="66"/>
        <v>24</v>
      </c>
      <c r="B326" s="56" t="s">
        <v>574</v>
      </c>
      <c r="C326" s="126" t="s">
        <v>575</v>
      </c>
      <c r="D326" s="35" t="str">
        <f t="shared" si="67"/>
        <v>Trần Công Tiến</v>
      </c>
      <c r="E326" s="53">
        <v>11100000716</v>
      </c>
      <c r="F326" s="41" t="str">
        <f>IFERROR((VLOOKUP($E326,'Mẫu 4A'!$D$10:$L$400,9,0)),0)</f>
        <v>Xuất sắc</v>
      </c>
      <c r="G326" s="41" t="s">
        <v>680</v>
      </c>
      <c r="H326" s="267" t="str">
        <f t="shared" si="59"/>
        <v>X</v>
      </c>
      <c r="I326" s="43" t="str">
        <f t="shared" si="60"/>
        <v/>
      </c>
      <c r="J326" s="43" t="str">
        <f t="shared" si="61"/>
        <v/>
      </c>
      <c r="K326" s="43" t="str">
        <f t="shared" si="62"/>
        <v/>
      </c>
      <c r="L326" s="259"/>
    </row>
    <row r="327" spans="1:12" s="207" customFormat="1" ht="23.45" customHeight="1" x14ac:dyDescent="0.25">
      <c r="A327" s="201">
        <f t="shared" si="66"/>
        <v>25</v>
      </c>
      <c r="B327" s="56" t="s">
        <v>576</v>
      </c>
      <c r="C327" s="126" t="s">
        <v>577</v>
      </c>
      <c r="D327" s="35" t="str">
        <f t="shared" si="67"/>
        <v>Trần Hiếu Trinh</v>
      </c>
      <c r="E327" s="53">
        <v>11100066953</v>
      </c>
      <c r="F327" s="41" t="str">
        <f>IFERROR((VLOOKUP($E327,'Mẫu 4A'!$D$10:$L$400,9,0)),0)</f>
        <v>Tốt</v>
      </c>
      <c r="G327" s="41" t="s">
        <v>680</v>
      </c>
      <c r="H327" s="267" t="str">
        <f t="shared" si="59"/>
        <v/>
      </c>
      <c r="I327" s="43" t="str">
        <f t="shared" si="60"/>
        <v>X</v>
      </c>
      <c r="J327" s="43" t="str">
        <f t="shared" si="61"/>
        <v/>
      </c>
      <c r="K327" s="43" t="str">
        <f t="shared" si="62"/>
        <v/>
      </c>
      <c r="L327" s="259"/>
    </row>
    <row r="328" spans="1:12" s="128" customFormat="1" ht="37.5" x14ac:dyDescent="0.25">
      <c r="A328" s="201">
        <f t="shared" si="66"/>
        <v>26</v>
      </c>
      <c r="B328" s="56" t="s">
        <v>578</v>
      </c>
      <c r="C328" s="126" t="s">
        <v>290</v>
      </c>
      <c r="D328" s="35" t="str">
        <f t="shared" si="67"/>
        <v>Trần Nguyên Bảo Trân</v>
      </c>
      <c r="E328" s="53">
        <v>51200001010</v>
      </c>
      <c r="F328" s="41" t="str">
        <f>IFERROR((VLOOKUP($E328,'Mẫu 4A'!$D$10:$L$400,9,0)),0)</f>
        <v>Tốt</v>
      </c>
      <c r="G328" s="41" t="s">
        <v>680</v>
      </c>
      <c r="H328" s="267" t="str">
        <f t="shared" si="59"/>
        <v/>
      </c>
      <c r="I328" s="43" t="str">
        <f t="shared" si="60"/>
        <v>X</v>
      </c>
      <c r="J328" s="43" t="str">
        <f t="shared" si="61"/>
        <v/>
      </c>
      <c r="K328" s="43" t="str">
        <f t="shared" si="62"/>
        <v/>
      </c>
      <c r="L328" s="259" t="s">
        <v>334</v>
      </c>
    </row>
    <row r="329" spans="1:12" s="128" customFormat="1" ht="29.25" customHeight="1" x14ac:dyDescent="0.25">
      <c r="A329" s="201">
        <f t="shared" si="66"/>
        <v>27</v>
      </c>
      <c r="B329" s="56" t="s">
        <v>74</v>
      </c>
      <c r="C329" s="126" t="s">
        <v>579</v>
      </c>
      <c r="D329" s="35" t="str">
        <f t="shared" si="67"/>
        <v>Nguyễn Văn Yên</v>
      </c>
      <c r="E329" s="53">
        <v>11100000708</v>
      </c>
      <c r="F329" s="41" t="str">
        <f>IFERROR((VLOOKUP($E329,'Mẫu 4A'!$D$10:$L$400,9,0)),0)</f>
        <v>Tốt</v>
      </c>
      <c r="G329" s="41" t="s">
        <v>680</v>
      </c>
      <c r="H329" s="267" t="str">
        <f t="shared" si="59"/>
        <v/>
      </c>
      <c r="I329" s="43" t="str">
        <f t="shared" si="60"/>
        <v>X</v>
      </c>
      <c r="J329" s="43" t="str">
        <f t="shared" si="61"/>
        <v/>
      </c>
      <c r="K329" s="43" t="str">
        <f t="shared" si="62"/>
        <v/>
      </c>
      <c r="L329" s="259"/>
    </row>
    <row r="330" spans="1:12" s="209" customFormat="1" ht="34.5" customHeight="1" x14ac:dyDescent="0.25">
      <c r="A330" s="201">
        <f t="shared" si="66"/>
        <v>28</v>
      </c>
      <c r="B330" s="56" t="s">
        <v>580</v>
      </c>
      <c r="C330" s="208" t="s">
        <v>91</v>
      </c>
      <c r="D330" s="35" t="str">
        <f t="shared" si="67"/>
        <v>Trần Nam Anh</v>
      </c>
      <c r="E330" s="53">
        <v>80500002218</v>
      </c>
      <c r="F330" s="41" t="str">
        <f>IFERROR((VLOOKUP($E330,'Mẫu 4A'!$D$10:$L$400,9,0)),0)</f>
        <v>Tốt</v>
      </c>
      <c r="G330" s="41" t="s">
        <v>680</v>
      </c>
      <c r="H330" s="267" t="str">
        <f t="shared" ref="H330:H393" si="68">IF($F330="Xuất sắc","X","")</f>
        <v/>
      </c>
      <c r="I330" s="43" t="str">
        <f t="shared" ref="I330:I393" si="69">IF($F330="Tốt","X","")</f>
        <v>X</v>
      </c>
      <c r="J330" s="43" t="str">
        <f t="shared" ref="J330:J393" si="70">IF($F330="Hoàn thành","X","")</f>
        <v/>
      </c>
      <c r="K330" s="43" t="str">
        <f t="shared" ref="K330:K393" si="71">IF($F330="Không hoàn thành","X","")</f>
        <v/>
      </c>
      <c r="L330" s="259" t="s">
        <v>334</v>
      </c>
    </row>
    <row r="331" spans="1:12" s="209" customFormat="1" ht="34.5" customHeight="1" x14ac:dyDescent="0.25">
      <c r="A331" s="201">
        <f t="shared" si="66"/>
        <v>29</v>
      </c>
      <c r="B331" s="56" t="s">
        <v>581</v>
      </c>
      <c r="C331" s="208" t="s">
        <v>115</v>
      </c>
      <c r="D331" s="35" t="str">
        <f t="shared" si="67"/>
        <v>Cao Văn Tuấn</v>
      </c>
      <c r="E331" s="53">
        <v>80600000436</v>
      </c>
      <c r="F331" s="41" t="str">
        <f>IFERROR((VLOOKUP($E331,'Mẫu 4A'!$D$10:$L$400,9,0)),0)</f>
        <v>Tốt</v>
      </c>
      <c r="G331" s="41" t="s">
        <v>680</v>
      </c>
      <c r="H331" s="267" t="str">
        <f t="shared" si="68"/>
        <v/>
      </c>
      <c r="I331" s="43" t="str">
        <f t="shared" si="69"/>
        <v>X</v>
      </c>
      <c r="J331" s="43" t="str">
        <f t="shared" si="70"/>
        <v/>
      </c>
      <c r="K331" s="43" t="str">
        <f t="shared" si="71"/>
        <v/>
      </c>
      <c r="L331" s="259" t="s">
        <v>117</v>
      </c>
    </row>
    <row r="332" spans="1:12" s="209" customFormat="1" ht="23.45" customHeight="1" x14ac:dyDescent="0.25">
      <c r="A332" s="27" t="s">
        <v>335</v>
      </c>
      <c r="B332" s="28" t="s">
        <v>336</v>
      </c>
      <c r="C332" s="29"/>
      <c r="D332" s="29"/>
      <c r="E332" s="27"/>
      <c r="F332" s="49"/>
      <c r="G332" s="251"/>
      <c r="H332" s="267" t="str">
        <f t="shared" si="68"/>
        <v/>
      </c>
      <c r="I332" s="43" t="str">
        <f t="shared" si="69"/>
        <v/>
      </c>
      <c r="J332" s="43" t="str">
        <f t="shared" si="70"/>
        <v/>
      </c>
      <c r="K332" s="43" t="str">
        <f t="shared" si="71"/>
        <v/>
      </c>
      <c r="L332" s="259"/>
    </row>
    <row r="333" spans="1:12" s="209" customFormat="1" ht="23.45" customHeight="1" x14ac:dyDescent="0.25">
      <c r="A333" s="201">
        <f>A331+1</f>
        <v>30</v>
      </c>
      <c r="B333" s="56" t="s">
        <v>582</v>
      </c>
      <c r="C333" s="208" t="s">
        <v>51</v>
      </c>
      <c r="D333" s="35" t="str">
        <f t="shared" ref="D333" si="72">TRIM(B333&amp;" "&amp;C333)</f>
        <v>Trần Giang Nam</v>
      </c>
      <c r="E333" s="53">
        <v>90100000741</v>
      </c>
      <c r="F333" s="41" t="str">
        <f>IFERROR((VLOOKUP($E333,'Mẫu 4A'!$D$10:$L$400,9,0)),0)</f>
        <v>Xuất sắc</v>
      </c>
      <c r="G333" s="41" t="s">
        <v>697</v>
      </c>
      <c r="H333" s="267" t="str">
        <f t="shared" si="68"/>
        <v>X</v>
      </c>
      <c r="I333" s="43" t="str">
        <f t="shared" si="69"/>
        <v/>
      </c>
      <c r="J333" s="43" t="str">
        <f t="shared" si="70"/>
        <v/>
      </c>
      <c r="K333" s="43" t="str">
        <f t="shared" si="71"/>
        <v/>
      </c>
      <c r="L333" s="259"/>
    </row>
    <row r="334" spans="1:12" s="209" customFormat="1" ht="23.45" customHeight="1" x14ac:dyDescent="0.25">
      <c r="A334" s="100" t="s">
        <v>583</v>
      </c>
      <c r="B334" s="22" t="s">
        <v>584</v>
      </c>
      <c r="C334" s="200"/>
      <c r="D334" s="200"/>
      <c r="E334" s="102"/>
      <c r="F334" s="134"/>
      <c r="G334" s="256"/>
      <c r="H334" s="267" t="str">
        <f t="shared" si="68"/>
        <v/>
      </c>
      <c r="I334" s="43" t="str">
        <f t="shared" si="69"/>
        <v/>
      </c>
      <c r="J334" s="43" t="str">
        <f t="shared" si="70"/>
        <v/>
      </c>
      <c r="K334" s="43" t="str">
        <f t="shared" si="71"/>
        <v/>
      </c>
      <c r="L334" s="259"/>
    </row>
    <row r="335" spans="1:12" s="5" customFormat="1" ht="25.5" customHeight="1" x14ac:dyDescent="0.25">
      <c r="A335" s="27" t="s">
        <v>29</v>
      </c>
      <c r="B335" s="28" t="s">
        <v>30</v>
      </c>
      <c r="C335" s="29"/>
      <c r="D335" s="29"/>
      <c r="E335" s="27"/>
      <c r="F335" s="49"/>
      <c r="G335" s="247"/>
      <c r="H335" s="267" t="str">
        <f t="shared" si="68"/>
        <v/>
      </c>
      <c r="I335" s="43" t="str">
        <f t="shared" si="69"/>
        <v/>
      </c>
      <c r="J335" s="43" t="str">
        <f t="shared" si="70"/>
        <v/>
      </c>
      <c r="K335" s="43" t="str">
        <f t="shared" si="71"/>
        <v/>
      </c>
      <c r="L335" s="259"/>
    </row>
    <row r="336" spans="1:12" s="5" customFormat="1" ht="33.950000000000003" customHeight="1" x14ac:dyDescent="0.25">
      <c r="A336" s="75">
        <v>1</v>
      </c>
      <c r="B336" s="118" t="s">
        <v>585</v>
      </c>
      <c r="C336" s="119" t="s">
        <v>115</v>
      </c>
      <c r="D336" s="35" t="str">
        <f t="shared" ref="D336:D351" si="73">TRIM(B336&amp;" "&amp;C336)</f>
        <v>Nguyễn Anh Tuấn</v>
      </c>
      <c r="E336" s="94">
        <v>11100067231</v>
      </c>
      <c r="F336" s="41" t="str">
        <f>IFERROR((VLOOKUP($E336,'Mẫu 4A'!$D$10:$L$400,9,0)),0)</f>
        <v>Không đánh giá</v>
      </c>
      <c r="G336" s="41" t="s">
        <v>698</v>
      </c>
      <c r="H336" s="267" t="str">
        <f t="shared" si="68"/>
        <v/>
      </c>
      <c r="I336" s="43" t="str">
        <f t="shared" si="69"/>
        <v/>
      </c>
      <c r="J336" s="43" t="str">
        <f t="shared" si="70"/>
        <v/>
      </c>
      <c r="K336" s="43" t="str">
        <f t="shared" si="71"/>
        <v/>
      </c>
      <c r="L336" s="259" t="s">
        <v>586</v>
      </c>
    </row>
    <row r="337" spans="1:12" s="107" customFormat="1" ht="33" customHeight="1" x14ac:dyDescent="0.25">
      <c r="A337" s="75">
        <v>2</v>
      </c>
      <c r="B337" s="118" t="s">
        <v>587</v>
      </c>
      <c r="C337" s="119" t="s">
        <v>228</v>
      </c>
      <c r="D337" s="35" t="str">
        <f t="shared" si="73"/>
        <v>Võ Đắc Thịnh</v>
      </c>
      <c r="E337" s="94">
        <v>11100000776</v>
      </c>
      <c r="F337" s="41" t="str">
        <f>IFERROR((VLOOKUP($E337,'Mẫu 4A'!$D$10:$L$400,9,0)),0)</f>
        <v>Xuất sắc</v>
      </c>
      <c r="G337" s="41" t="s">
        <v>680</v>
      </c>
      <c r="H337" s="267" t="str">
        <f t="shared" si="68"/>
        <v>X</v>
      </c>
      <c r="I337" s="43" t="str">
        <f t="shared" si="69"/>
        <v/>
      </c>
      <c r="J337" s="43" t="str">
        <f t="shared" si="70"/>
        <v/>
      </c>
      <c r="K337" s="43" t="str">
        <f t="shared" si="71"/>
        <v/>
      </c>
      <c r="L337" s="259"/>
    </row>
    <row r="338" spans="1:12" s="107" customFormat="1" ht="33" customHeight="1" x14ac:dyDescent="0.25">
      <c r="A338" s="75">
        <v>3</v>
      </c>
      <c r="B338" s="118" t="s">
        <v>588</v>
      </c>
      <c r="C338" s="119" t="s">
        <v>589</v>
      </c>
      <c r="D338" s="35" t="str">
        <f t="shared" si="73"/>
        <v>Nguyễn Hữu Mạnh</v>
      </c>
      <c r="E338" s="94">
        <v>11100071850</v>
      </c>
      <c r="F338" s="41" t="str">
        <f>IFERROR((VLOOKUP($E338,'Mẫu 4A'!$D$10:$L$400,9,0)),0)</f>
        <v>Không đánh giá</v>
      </c>
      <c r="G338" s="41" t="s">
        <v>680</v>
      </c>
      <c r="H338" s="267" t="str">
        <f t="shared" si="68"/>
        <v/>
      </c>
      <c r="I338" s="43" t="str">
        <f t="shared" si="69"/>
        <v/>
      </c>
      <c r="J338" s="43" t="str">
        <f t="shared" si="70"/>
        <v/>
      </c>
      <c r="K338" s="43" t="str">
        <f t="shared" si="71"/>
        <v/>
      </c>
      <c r="L338" s="259" t="s">
        <v>586</v>
      </c>
    </row>
    <row r="339" spans="1:12" s="5" customFormat="1" ht="33" customHeight="1" x14ac:dyDescent="0.25">
      <c r="A339" s="75">
        <v>4</v>
      </c>
      <c r="B339" s="118" t="s">
        <v>590</v>
      </c>
      <c r="C339" s="119" t="s">
        <v>591</v>
      </c>
      <c r="D339" s="35" t="str">
        <f t="shared" si="73"/>
        <v>Triệu Phú Nguyên</v>
      </c>
      <c r="E339" s="94">
        <v>11100096302</v>
      </c>
      <c r="F339" s="41" t="str">
        <f>IFERROR((VLOOKUP($E339,'Mẫu 4A'!$D$10:$L$400,9,0)),0)</f>
        <v>Không đánh giá</v>
      </c>
      <c r="G339" s="41" t="s">
        <v>680</v>
      </c>
      <c r="H339" s="267" t="str">
        <f t="shared" si="68"/>
        <v/>
      </c>
      <c r="I339" s="43" t="str">
        <f t="shared" si="69"/>
        <v/>
      </c>
      <c r="J339" s="43" t="str">
        <f t="shared" si="70"/>
        <v/>
      </c>
      <c r="K339" s="43" t="str">
        <f t="shared" si="71"/>
        <v/>
      </c>
      <c r="L339" s="259" t="s">
        <v>586</v>
      </c>
    </row>
    <row r="340" spans="1:12" s="5" customFormat="1" ht="33" customHeight="1" x14ac:dyDescent="0.25">
      <c r="A340" s="75">
        <v>5</v>
      </c>
      <c r="B340" s="118" t="s">
        <v>592</v>
      </c>
      <c r="C340" s="119" t="s">
        <v>42</v>
      </c>
      <c r="D340" s="35" t="str">
        <f t="shared" si="73"/>
        <v>Hà Quốc Bảo</v>
      </c>
      <c r="E340" s="94">
        <v>31100001649</v>
      </c>
      <c r="F340" s="41" t="str">
        <f>IFERROR((VLOOKUP($E340,'Mẫu 4A'!$D$10:$L$400,9,0)),0)</f>
        <v>Không đánh giá</v>
      </c>
      <c r="G340" s="41" t="s">
        <v>680</v>
      </c>
      <c r="H340" s="267" t="str">
        <f t="shared" si="68"/>
        <v/>
      </c>
      <c r="I340" s="43" t="str">
        <f t="shared" si="69"/>
        <v/>
      </c>
      <c r="J340" s="43" t="str">
        <f t="shared" si="70"/>
        <v/>
      </c>
      <c r="K340" s="43" t="str">
        <f t="shared" si="71"/>
        <v/>
      </c>
      <c r="L340" s="259" t="s">
        <v>586</v>
      </c>
    </row>
    <row r="341" spans="1:12" s="5" customFormat="1" ht="33.950000000000003" customHeight="1" x14ac:dyDescent="0.25">
      <c r="A341" s="75">
        <v>6</v>
      </c>
      <c r="B341" s="118" t="s">
        <v>405</v>
      </c>
      <c r="C341" s="119" t="s">
        <v>385</v>
      </c>
      <c r="D341" s="35" t="str">
        <f t="shared" si="73"/>
        <v>Nguyễn Thanh Hùng</v>
      </c>
      <c r="E341" s="94">
        <v>21100001291</v>
      </c>
      <c r="F341" s="41" t="str">
        <f>IFERROR((VLOOKUP($E341,'Mẫu 4A'!$D$10:$L$400,9,0)),0)</f>
        <v>Hoàn thành</v>
      </c>
      <c r="G341" s="41" t="s">
        <v>680</v>
      </c>
      <c r="H341" s="267" t="str">
        <f t="shared" si="68"/>
        <v/>
      </c>
      <c r="I341" s="43" t="str">
        <f t="shared" si="69"/>
        <v/>
      </c>
      <c r="J341" s="43" t="str">
        <f t="shared" si="70"/>
        <v>X</v>
      </c>
      <c r="K341" s="43" t="str">
        <f t="shared" si="71"/>
        <v/>
      </c>
      <c r="L341" s="259" t="s">
        <v>143</v>
      </c>
    </row>
    <row r="342" spans="1:12" s="5" customFormat="1" ht="31.5" customHeight="1" x14ac:dyDescent="0.25">
      <c r="A342" s="75">
        <v>7</v>
      </c>
      <c r="B342" s="118" t="s">
        <v>593</v>
      </c>
      <c r="C342" s="119" t="s">
        <v>115</v>
      </c>
      <c r="D342" s="35" t="str">
        <f t="shared" si="73"/>
        <v>Trần Minh Tuấn</v>
      </c>
      <c r="E342" s="94">
        <v>11100119658</v>
      </c>
      <c r="F342" s="41" t="str">
        <f>IFERROR((VLOOKUP($E342,'Mẫu 4A'!$D$10:$L$400,9,0)),0)</f>
        <v>Hoàn thành</v>
      </c>
      <c r="G342" s="41" t="s">
        <v>680</v>
      </c>
      <c r="H342" s="267" t="str">
        <f t="shared" si="68"/>
        <v/>
      </c>
      <c r="I342" s="43" t="str">
        <f t="shared" si="69"/>
        <v/>
      </c>
      <c r="J342" s="43" t="str">
        <f t="shared" si="70"/>
        <v>X</v>
      </c>
      <c r="K342" s="43" t="str">
        <f t="shared" si="71"/>
        <v/>
      </c>
      <c r="L342" s="259" t="s">
        <v>143</v>
      </c>
    </row>
    <row r="343" spans="1:12" s="5" customFormat="1" ht="33.950000000000003" customHeight="1" x14ac:dyDescent="0.25">
      <c r="A343" s="75">
        <v>8</v>
      </c>
      <c r="B343" s="118" t="s">
        <v>594</v>
      </c>
      <c r="C343" s="119" t="s">
        <v>554</v>
      </c>
      <c r="D343" s="35" t="str">
        <f t="shared" si="73"/>
        <v>Nguyễn Thành Đức</v>
      </c>
      <c r="E343" s="94">
        <v>11100096288</v>
      </c>
      <c r="F343" s="41" t="str">
        <f>IFERROR((VLOOKUP($E343,'Mẫu 4A'!$D$10:$L$400,9,0)),0)</f>
        <v>Hoàn thành</v>
      </c>
      <c r="G343" s="41" t="s">
        <v>680</v>
      </c>
      <c r="H343" s="267" t="str">
        <f t="shared" si="68"/>
        <v/>
      </c>
      <c r="I343" s="43" t="str">
        <f t="shared" si="69"/>
        <v/>
      </c>
      <c r="J343" s="43" t="str">
        <f t="shared" si="70"/>
        <v>X</v>
      </c>
      <c r="K343" s="43" t="str">
        <f t="shared" si="71"/>
        <v/>
      </c>
      <c r="L343" s="259" t="s">
        <v>143</v>
      </c>
    </row>
    <row r="344" spans="1:12" s="5" customFormat="1" ht="30.75" customHeight="1" x14ac:dyDescent="0.25">
      <c r="A344" s="75">
        <v>9</v>
      </c>
      <c r="B344" s="118" t="s">
        <v>595</v>
      </c>
      <c r="C344" s="119" t="s">
        <v>124</v>
      </c>
      <c r="D344" s="35" t="str">
        <f t="shared" si="73"/>
        <v>Đặng Thái Sơn</v>
      </c>
      <c r="E344" s="94">
        <v>11100110117</v>
      </c>
      <c r="F344" s="41" t="str">
        <f>IFERROR((VLOOKUP($E344,'Mẫu 4A'!$D$10:$L$400,9,0)),0)</f>
        <v>Xuất sắc</v>
      </c>
      <c r="G344" s="41" t="s">
        <v>680</v>
      </c>
      <c r="H344" s="267" t="str">
        <f t="shared" si="68"/>
        <v>X</v>
      </c>
      <c r="I344" s="43" t="str">
        <f t="shared" si="69"/>
        <v/>
      </c>
      <c r="J344" s="43" t="str">
        <f t="shared" si="70"/>
        <v/>
      </c>
      <c r="K344" s="43" t="str">
        <f t="shared" si="71"/>
        <v/>
      </c>
      <c r="L344" s="259"/>
    </row>
    <row r="345" spans="1:12" s="5" customFormat="1" ht="23.45" customHeight="1" x14ac:dyDescent="0.25">
      <c r="A345" s="75">
        <v>10</v>
      </c>
      <c r="B345" s="118" t="s">
        <v>596</v>
      </c>
      <c r="C345" s="119" t="s">
        <v>268</v>
      </c>
      <c r="D345" s="35" t="str">
        <f t="shared" si="73"/>
        <v>Phan Anh Tuấn Kiệt</v>
      </c>
      <c r="E345" s="94">
        <v>11100082545</v>
      </c>
      <c r="F345" s="41" t="str">
        <f>IFERROR((VLOOKUP($E345,'Mẫu 4A'!$D$10:$L$400,9,0)),0)</f>
        <v>Tốt</v>
      </c>
      <c r="G345" s="41" t="s">
        <v>680</v>
      </c>
      <c r="H345" s="267" t="str">
        <f t="shared" si="68"/>
        <v/>
      </c>
      <c r="I345" s="43" t="str">
        <f t="shared" si="69"/>
        <v>X</v>
      </c>
      <c r="J345" s="43" t="str">
        <f t="shared" si="70"/>
        <v/>
      </c>
      <c r="K345" s="43" t="str">
        <f t="shared" si="71"/>
        <v/>
      </c>
      <c r="L345" s="259"/>
    </row>
    <row r="346" spans="1:12" s="5" customFormat="1" ht="23.45" customHeight="1" x14ac:dyDescent="0.25">
      <c r="A346" s="75">
        <v>11</v>
      </c>
      <c r="B346" s="118" t="s">
        <v>597</v>
      </c>
      <c r="C346" s="119" t="s">
        <v>598</v>
      </c>
      <c r="D346" s="35" t="str">
        <f t="shared" si="73"/>
        <v>Trần Quốc Duy</v>
      </c>
      <c r="E346" s="94">
        <v>11100119638</v>
      </c>
      <c r="F346" s="41" t="str">
        <f>IFERROR((VLOOKUP($E346,'Mẫu 4A'!$D$10:$L$400,9,0)),0)</f>
        <v>Xuất sắc</v>
      </c>
      <c r="G346" s="41" t="s">
        <v>680</v>
      </c>
      <c r="H346" s="267" t="str">
        <f t="shared" si="68"/>
        <v>X</v>
      </c>
      <c r="I346" s="43" t="str">
        <f t="shared" si="69"/>
        <v/>
      </c>
      <c r="J346" s="43" t="str">
        <f t="shared" si="70"/>
        <v/>
      </c>
      <c r="K346" s="43" t="str">
        <f t="shared" si="71"/>
        <v/>
      </c>
      <c r="L346" s="259"/>
    </row>
    <row r="347" spans="1:12" s="5" customFormat="1" ht="37.700000000000003" customHeight="1" x14ac:dyDescent="0.25">
      <c r="A347" s="75">
        <v>12</v>
      </c>
      <c r="B347" s="118" t="s">
        <v>599</v>
      </c>
      <c r="C347" s="119" t="s">
        <v>498</v>
      </c>
      <c r="D347" s="35" t="str">
        <f t="shared" si="73"/>
        <v>Nguyễn Minh Thái</v>
      </c>
      <c r="E347" s="94">
        <v>11100110124</v>
      </c>
      <c r="F347" s="41" t="str">
        <f>IFERROR((VLOOKUP($E347,'Mẫu 4A'!$D$10:$L$400,9,0)),0)</f>
        <v>Không hoàn thành</v>
      </c>
      <c r="G347" s="41" t="s">
        <v>680</v>
      </c>
      <c r="H347" s="267" t="str">
        <f t="shared" si="68"/>
        <v/>
      </c>
      <c r="I347" s="43" t="str">
        <f t="shared" si="69"/>
        <v/>
      </c>
      <c r="J347" s="43" t="str">
        <f t="shared" si="70"/>
        <v/>
      </c>
      <c r="K347" s="43" t="str">
        <f t="shared" si="71"/>
        <v>X</v>
      </c>
      <c r="L347" s="259" t="s">
        <v>601</v>
      </c>
    </row>
    <row r="348" spans="1:12" s="5" customFormat="1" ht="31.5" customHeight="1" x14ac:dyDescent="0.25">
      <c r="A348" s="75">
        <v>13</v>
      </c>
      <c r="B348" s="118" t="s">
        <v>602</v>
      </c>
      <c r="C348" s="119" t="s">
        <v>42</v>
      </c>
      <c r="D348" s="35" t="str">
        <f t="shared" si="73"/>
        <v>Hoàng Phúc Bảo</v>
      </c>
      <c r="E348" s="94">
        <v>31100001684</v>
      </c>
      <c r="F348" s="41" t="str">
        <f>IFERROR((VLOOKUP($E348,'Mẫu 4A'!$D$10:$L$400,9,0)),0)</f>
        <v>Xuất sắc</v>
      </c>
      <c r="G348" s="41" t="s">
        <v>680</v>
      </c>
      <c r="H348" s="267" t="str">
        <f t="shared" si="68"/>
        <v>X</v>
      </c>
      <c r="I348" s="43" t="str">
        <f t="shared" si="69"/>
        <v/>
      </c>
      <c r="J348" s="43" t="str">
        <f t="shared" si="70"/>
        <v/>
      </c>
      <c r="K348" s="43" t="str">
        <f t="shared" si="71"/>
        <v/>
      </c>
      <c r="L348" s="259"/>
    </row>
    <row r="349" spans="1:12" s="5" customFormat="1" ht="23.45" customHeight="1" x14ac:dyDescent="0.25">
      <c r="A349" s="75">
        <v>14</v>
      </c>
      <c r="B349" s="118" t="s">
        <v>603</v>
      </c>
      <c r="C349" s="119" t="s">
        <v>604</v>
      </c>
      <c r="D349" s="35" t="str">
        <f t="shared" si="73"/>
        <v>Hồ Văn Hóa</v>
      </c>
      <c r="E349" s="94">
        <v>21000001760</v>
      </c>
      <c r="F349" s="41" t="str">
        <f>IFERROR((VLOOKUP($E349,'Mẫu 4A'!$D$10:$L$400,9,0)),0)</f>
        <v>Xuất sắc</v>
      </c>
      <c r="G349" s="41" t="s">
        <v>680</v>
      </c>
      <c r="H349" s="267" t="str">
        <f t="shared" si="68"/>
        <v>X</v>
      </c>
      <c r="I349" s="43" t="str">
        <f t="shared" si="69"/>
        <v/>
      </c>
      <c r="J349" s="43" t="str">
        <f t="shared" si="70"/>
        <v/>
      </c>
      <c r="K349" s="43" t="str">
        <f t="shared" si="71"/>
        <v/>
      </c>
      <c r="L349" s="259"/>
    </row>
    <row r="350" spans="1:12" s="5" customFormat="1" ht="38.25" customHeight="1" x14ac:dyDescent="0.25">
      <c r="A350" s="75">
        <v>15</v>
      </c>
      <c r="B350" s="118" t="s">
        <v>605</v>
      </c>
      <c r="C350" s="119" t="s">
        <v>606</v>
      </c>
      <c r="D350" s="35" t="str">
        <f t="shared" si="73"/>
        <v>Kiều Trung Tín</v>
      </c>
      <c r="E350" s="94">
        <v>11100119659</v>
      </c>
      <c r="F350" s="41" t="str">
        <f>IFERROR((VLOOKUP($E350,'Mẫu 4A'!$D$10:$L$400,9,0)),0)</f>
        <v>Xuất sắc</v>
      </c>
      <c r="G350" s="41" t="s">
        <v>680</v>
      </c>
      <c r="H350" s="267" t="str">
        <f t="shared" si="68"/>
        <v>X</v>
      </c>
      <c r="I350" s="43" t="str">
        <f t="shared" si="69"/>
        <v/>
      </c>
      <c r="J350" s="43" t="str">
        <f t="shared" si="70"/>
        <v/>
      </c>
      <c r="K350" s="43" t="str">
        <f t="shared" si="71"/>
        <v/>
      </c>
      <c r="L350" s="259"/>
    </row>
    <row r="351" spans="1:12" s="5" customFormat="1" ht="44.25" customHeight="1" x14ac:dyDescent="0.25">
      <c r="A351" s="75">
        <v>16</v>
      </c>
      <c r="B351" s="118" t="s">
        <v>607</v>
      </c>
      <c r="C351" s="119" t="s">
        <v>447</v>
      </c>
      <c r="D351" s="35" t="str">
        <f t="shared" si="73"/>
        <v>Nguyễn Thái Bình</v>
      </c>
      <c r="E351" s="94">
        <v>11100109944</v>
      </c>
      <c r="F351" s="41" t="str">
        <f>IFERROR((VLOOKUP($E351,'Mẫu 4A'!$D$10:$L$400,9,0)),0)</f>
        <v>Tốt</v>
      </c>
      <c r="G351" s="41" t="s">
        <v>680</v>
      </c>
      <c r="H351" s="267" t="str">
        <f t="shared" si="68"/>
        <v/>
      </c>
      <c r="I351" s="43" t="str">
        <f t="shared" si="69"/>
        <v>X</v>
      </c>
      <c r="J351" s="43" t="str">
        <f t="shared" si="70"/>
        <v/>
      </c>
      <c r="K351" s="43" t="str">
        <f t="shared" si="71"/>
        <v/>
      </c>
      <c r="L351" s="259"/>
    </row>
    <row r="352" spans="1:12" s="99" customFormat="1" ht="23.45" customHeight="1" x14ac:dyDescent="0.25">
      <c r="A352" s="27" t="s">
        <v>335</v>
      </c>
      <c r="B352" s="211" t="s">
        <v>336</v>
      </c>
      <c r="C352" s="212"/>
      <c r="D352" s="212"/>
      <c r="E352" s="213"/>
      <c r="F352" s="49"/>
      <c r="G352" s="251"/>
      <c r="H352" s="267" t="str">
        <f t="shared" si="68"/>
        <v/>
      </c>
      <c r="I352" s="43" t="str">
        <f t="shared" si="69"/>
        <v/>
      </c>
      <c r="J352" s="43" t="str">
        <f t="shared" si="70"/>
        <v/>
      </c>
      <c r="K352" s="43" t="str">
        <f t="shared" si="71"/>
        <v/>
      </c>
      <c r="L352" s="259"/>
    </row>
    <row r="353" spans="1:12" s="99" customFormat="1" ht="37.700000000000003" customHeight="1" x14ac:dyDescent="0.25">
      <c r="A353" s="75">
        <v>17</v>
      </c>
      <c r="B353" s="118" t="s">
        <v>608</v>
      </c>
      <c r="C353" s="214" t="s">
        <v>371</v>
      </c>
      <c r="D353" s="35" t="str">
        <f t="shared" ref="D353:D355" si="74">TRIM(B353&amp;" "&amp;C353)</f>
        <v>Nguyễn Lương Tâm</v>
      </c>
      <c r="E353" s="81">
        <v>81000001014</v>
      </c>
      <c r="F353" s="41" t="str">
        <f>IFERROR((VLOOKUP($E353,'Mẫu 4A'!$D$10:$L$400,9,0)),0)</f>
        <v>Xuất sắc</v>
      </c>
      <c r="G353" s="41" t="s">
        <v>698</v>
      </c>
      <c r="H353" s="267" t="str">
        <f t="shared" si="68"/>
        <v>X</v>
      </c>
      <c r="I353" s="43" t="str">
        <f t="shared" si="69"/>
        <v/>
      </c>
      <c r="J353" s="43" t="str">
        <f t="shared" si="70"/>
        <v/>
      </c>
      <c r="K353" s="43" t="str">
        <f t="shared" si="71"/>
        <v/>
      </c>
      <c r="L353" s="259"/>
    </row>
    <row r="354" spans="1:12" s="99" customFormat="1" ht="57.75" customHeight="1" x14ac:dyDescent="0.25">
      <c r="A354" s="75">
        <v>18</v>
      </c>
      <c r="B354" s="118" t="s">
        <v>609</v>
      </c>
      <c r="C354" s="214" t="s">
        <v>124</v>
      </c>
      <c r="D354" s="35" t="str">
        <f t="shared" si="74"/>
        <v>Trần Thế Sơn</v>
      </c>
      <c r="E354" s="81">
        <v>81000000903</v>
      </c>
      <c r="F354" s="41" t="str">
        <f>IFERROR((VLOOKUP($E354,'Mẫu 4A'!$D$10:$L$400,9,0)),0)</f>
        <v>Xuất sắc</v>
      </c>
      <c r="G354" s="41" t="s">
        <v>680</v>
      </c>
      <c r="H354" s="267" t="str">
        <f t="shared" si="68"/>
        <v>X</v>
      </c>
      <c r="I354" s="43" t="str">
        <f t="shared" si="69"/>
        <v/>
      </c>
      <c r="J354" s="43" t="str">
        <f t="shared" si="70"/>
        <v/>
      </c>
      <c r="K354" s="43" t="str">
        <f t="shared" si="71"/>
        <v/>
      </c>
      <c r="L354" s="259"/>
    </row>
    <row r="355" spans="1:12" s="99" customFormat="1" ht="39" customHeight="1" x14ac:dyDescent="0.25">
      <c r="A355" s="75">
        <v>19</v>
      </c>
      <c r="B355" s="118" t="s">
        <v>158</v>
      </c>
      <c r="C355" s="119" t="s">
        <v>400</v>
      </c>
      <c r="D355" s="35" t="str">
        <f t="shared" si="74"/>
        <v>Trần Văn Đông</v>
      </c>
      <c r="E355" s="81">
        <v>90100000730</v>
      </c>
      <c r="F355" s="41" t="str">
        <f>IFERROR((VLOOKUP($E355,'Mẫu 4A'!$D$10:$L$400,9,0)),0)</f>
        <v>Xuất sắc</v>
      </c>
      <c r="G355" s="41" t="s">
        <v>680</v>
      </c>
      <c r="H355" s="267" t="str">
        <f t="shared" si="68"/>
        <v>X</v>
      </c>
      <c r="I355" s="43" t="str">
        <f t="shared" si="69"/>
        <v/>
      </c>
      <c r="J355" s="43" t="str">
        <f t="shared" si="70"/>
        <v/>
      </c>
      <c r="K355" s="43" t="str">
        <f t="shared" si="71"/>
        <v/>
      </c>
      <c r="L355" s="259"/>
    </row>
    <row r="356" spans="1:12" s="111" customFormat="1" ht="28.5" customHeight="1" x14ac:dyDescent="0.25">
      <c r="A356" s="100" t="s">
        <v>610</v>
      </c>
      <c r="B356" s="22" t="s">
        <v>611</v>
      </c>
      <c r="C356" s="200"/>
      <c r="D356" s="200"/>
      <c r="E356" s="102"/>
      <c r="F356" s="134"/>
      <c r="G356" s="256"/>
      <c r="H356" s="267" t="str">
        <f t="shared" si="68"/>
        <v/>
      </c>
      <c r="I356" s="43" t="str">
        <f t="shared" si="69"/>
        <v/>
      </c>
      <c r="J356" s="43" t="str">
        <f t="shared" si="70"/>
        <v/>
      </c>
      <c r="K356" s="43" t="str">
        <f t="shared" si="71"/>
        <v/>
      </c>
      <c r="L356" s="259"/>
    </row>
    <row r="357" spans="1:12" s="111" customFormat="1" ht="26.25" customHeight="1" x14ac:dyDescent="0.25">
      <c r="A357" s="27" t="s">
        <v>29</v>
      </c>
      <c r="B357" s="28" t="s">
        <v>30</v>
      </c>
      <c r="C357" s="29"/>
      <c r="D357" s="29"/>
      <c r="E357" s="27"/>
      <c r="F357" s="49"/>
      <c r="G357" s="247"/>
      <c r="H357" s="267" t="str">
        <f t="shared" si="68"/>
        <v/>
      </c>
      <c r="I357" s="43" t="str">
        <f t="shared" si="69"/>
        <v/>
      </c>
      <c r="J357" s="43" t="str">
        <f t="shared" si="70"/>
        <v/>
      </c>
      <c r="K357" s="43" t="str">
        <f t="shared" si="71"/>
        <v/>
      </c>
      <c r="L357" s="259"/>
    </row>
    <row r="358" spans="1:12" s="111" customFormat="1" ht="31.5" customHeight="1" x14ac:dyDescent="0.25">
      <c r="A358" s="75">
        <v>1</v>
      </c>
      <c r="B358" s="215" t="s">
        <v>612</v>
      </c>
      <c r="C358" s="57" t="s">
        <v>135</v>
      </c>
      <c r="D358" s="35" t="str">
        <f t="shared" ref="D358:D365" si="75">TRIM(B358&amp;" "&amp;C358)</f>
        <v>Đinh Đồng Hiệp</v>
      </c>
      <c r="E358" s="77" t="s">
        <v>613</v>
      </c>
      <c r="F358" s="41" t="str">
        <f>IFERROR((VLOOKUP($E358,'Mẫu 4A'!$D$10:$L$400,9,0)),0)</f>
        <v>Xuất sắc</v>
      </c>
      <c r="G358" s="41" t="s">
        <v>699</v>
      </c>
      <c r="H358" s="267" t="str">
        <f t="shared" si="68"/>
        <v>X</v>
      </c>
      <c r="I358" s="43" t="str">
        <f t="shared" si="69"/>
        <v/>
      </c>
      <c r="J358" s="43" t="str">
        <f t="shared" si="70"/>
        <v/>
      </c>
      <c r="K358" s="43" t="str">
        <f t="shared" si="71"/>
        <v/>
      </c>
      <c r="L358" s="259"/>
    </row>
    <row r="359" spans="1:12" s="111" customFormat="1" ht="39.75" customHeight="1" x14ac:dyDescent="0.25">
      <c r="A359" s="75">
        <v>2</v>
      </c>
      <c r="B359" s="215" t="s">
        <v>614</v>
      </c>
      <c r="C359" s="57" t="s">
        <v>615</v>
      </c>
      <c r="D359" s="35" t="str">
        <f t="shared" si="75"/>
        <v>Hoàng Văn Viết</v>
      </c>
      <c r="E359" s="77" t="s">
        <v>616</v>
      </c>
      <c r="F359" s="41" t="str">
        <f>IFERROR((VLOOKUP($E359,'Mẫu 4A'!$D$10:$L$400,9,0)),0)</f>
        <v>Tốt</v>
      </c>
      <c r="G359" s="41" t="s">
        <v>680</v>
      </c>
      <c r="H359" s="267" t="str">
        <f t="shared" si="68"/>
        <v/>
      </c>
      <c r="I359" s="43" t="str">
        <f t="shared" si="69"/>
        <v>X</v>
      </c>
      <c r="J359" s="43" t="str">
        <f t="shared" si="70"/>
        <v/>
      </c>
      <c r="K359" s="43" t="str">
        <f t="shared" si="71"/>
        <v/>
      </c>
      <c r="L359" s="259" t="s">
        <v>334</v>
      </c>
    </row>
    <row r="360" spans="1:12" s="111" customFormat="1" ht="24" customHeight="1" x14ac:dyDescent="0.25">
      <c r="A360" s="75">
        <v>3</v>
      </c>
      <c r="B360" s="215" t="s">
        <v>617</v>
      </c>
      <c r="C360" s="57" t="s">
        <v>562</v>
      </c>
      <c r="D360" s="35" t="str">
        <f t="shared" si="75"/>
        <v>Đặng Thế Huân</v>
      </c>
      <c r="E360" s="77" t="s">
        <v>618</v>
      </c>
      <c r="F360" s="41" t="str">
        <f>IFERROR((VLOOKUP($E360,'Mẫu 4A'!$D$10:$L$400,9,0)),0)</f>
        <v>Xuất sắc</v>
      </c>
      <c r="G360" s="41" t="s">
        <v>680</v>
      </c>
      <c r="H360" s="267" t="str">
        <f t="shared" si="68"/>
        <v>X</v>
      </c>
      <c r="I360" s="43" t="str">
        <f t="shared" si="69"/>
        <v/>
      </c>
      <c r="J360" s="43" t="str">
        <f t="shared" si="70"/>
        <v/>
      </c>
      <c r="K360" s="43" t="str">
        <f t="shared" si="71"/>
        <v/>
      </c>
      <c r="L360" s="259"/>
    </row>
    <row r="361" spans="1:12" s="111" customFormat="1" ht="24" customHeight="1" x14ac:dyDescent="0.25">
      <c r="A361" s="75">
        <v>4</v>
      </c>
      <c r="B361" s="215" t="s">
        <v>619</v>
      </c>
      <c r="C361" s="57" t="s">
        <v>620</v>
      </c>
      <c r="D361" s="35" t="str">
        <f t="shared" si="75"/>
        <v>Võ Anh Hào</v>
      </c>
      <c r="E361" s="77" t="s">
        <v>621</v>
      </c>
      <c r="F361" s="41" t="str">
        <f>IFERROR((VLOOKUP($E361,'Mẫu 4A'!$D$10:$L$400,9,0)),0)</f>
        <v>Xuất sắc</v>
      </c>
      <c r="G361" s="41" t="s">
        <v>680</v>
      </c>
      <c r="H361" s="267" t="str">
        <f t="shared" si="68"/>
        <v>X</v>
      </c>
      <c r="I361" s="43" t="str">
        <f t="shared" si="69"/>
        <v/>
      </c>
      <c r="J361" s="43" t="str">
        <f t="shared" si="70"/>
        <v/>
      </c>
      <c r="K361" s="43" t="str">
        <f t="shared" si="71"/>
        <v/>
      </c>
      <c r="L361" s="259"/>
    </row>
    <row r="362" spans="1:12" s="111" customFormat="1" ht="24" customHeight="1" x14ac:dyDescent="0.25">
      <c r="A362" s="75">
        <v>5</v>
      </c>
      <c r="B362" s="215" t="s">
        <v>622</v>
      </c>
      <c r="C362" s="57" t="s">
        <v>623</v>
      </c>
      <c r="D362" s="35" t="str">
        <f t="shared" si="75"/>
        <v>Nguyễn Vũ Xuân Thì</v>
      </c>
      <c r="E362" s="77" t="s">
        <v>624</v>
      </c>
      <c r="F362" s="41" t="str">
        <f>IFERROR((VLOOKUP($E362,'Mẫu 4A'!$D$10:$L$400,9,0)),0)</f>
        <v>Xuất sắc</v>
      </c>
      <c r="G362" s="41" t="s">
        <v>680</v>
      </c>
      <c r="H362" s="267" t="str">
        <f t="shared" si="68"/>
        <v>X</v>
      </c>
      <c r="I362" s="43" t="str">
        <f t="shared" si="69"/>
        <v/>
      </c>
      <c r="J362" s="43" t="str">
        <f t="shared" si="70"/>
        <v/>
      </c>
      <c r="K362" s="43" t="str">
        <f t="shared" si="71"/>
        <v/>
      </c>
      <c r="L362" s="259"/>
    </row>
    <row r="363" spans="1:12" s="111" customFormat="1" ht="69" customHeight="1" x14ac:dyDescent="0.25">
      <c r="A363" s="75">
        <v>6</v>
      </c>
      <c r="B363" s="215" t="s">
        <v>625</v>
      </c>
      <c r="C363" s="57" t="s">
        <v>344</v>
      </c>
      <c r="D363" s="35" t="str">
        <f t="shared" si="75"/>
        <v>Phan Văn Hòa</v>
      </c>
      <c r="E363" s="77" t="s">
        <v>626</v>
      </c>
      <c r="F363" s="41" t="str">
        <f>IFERROR((VLOOKUP($E363,'Mẫu 4A'!$D$10:$L$400,9,0)),0)</f>
        <v>Hoàn thành</v>
      </c>
      <c r="G363" s="41" t="s">
        <v>680</v>
      </c>
      <c r="H363" s="267" t="str">
        <f t="shared" si="68"/>
        <v/>
      </c>
      <c r="I363" s="43" t="str">
        <f t="shared" si="69"/>
        <v/>
      </c>
      <c r="J363" s="43" t="str">
        <f t="shared" si="70"/>
        <v>X</v>
      </c>
      <c r="K363" s="43" t="str">
        <f t="shared" si="71"/>
        <v/>
      </c>
      <c r="L363" s="259" t="s">
        <v>627</v>
      </c>
    </row>
    <row r="364" spans="1:12" s="111" customFormat="1" ht="30.75" customHeight="1" x14ac:dyDescent="0.25">
      <c r="A364" s="75">
        <v>7</v>
      </c>
      <c r="B364" s="215" t="s">
        <v>628</v>
      </c>
      <c r="C364" s="57" t="s">
        <v>629</v>
      </c>
      <c r="D364" s="35" t="str">
        <f t="shared" si="75"/>
        <v>Đỗ Trọng Quý</v>
      </c>
      <c r="E364" s="77" t="s">
        <v>630</v>
      </c>
      <c r="F364" s="41" t="str">
        <f>IFERROR((VLOOKUP($E364,'Mẫu 4A'!$D$10:$L$400,9,0)),0)</f>
        <v>Tốt</v>
      </c>
      <c r="G364" s="41" t="s">
        <v>680</v>
      </c>
      <c r="H364" s="267" t="str">
        <f t="shared" si="68"/>
        <v/>
      </c>
      <c r="I364" s="43" t="str">
        <f t="shared" si="69"/>
        <v>X</v>
      </c>
      <c r="J364" s="43" t="str">
        <f t="shared" si="70"/>
        <v/>
      </c>
      <c r="K364" s="43" t="str">
        <f t="shared" si="71"/>
        <v/>
      </c>
      <c r="L364" s="259" t="s">
        <v>117</v>
      </c>
    </row>
    <row r="365" spans="1:12" s="111" customFormat="1" ht="34.5" customHeight="1" x14ac:dyDescent="0.25">
      <c r="A365" s="75">
        <v>8</v>
      </c>
      <c r="B365" s="215" t="s">
        <v>631</v>
      </c>
      <c r="C365" s="57" t="s">
        <v>491</v>
      </c>
      <c r="D365" s="35" t="str">
        <f t="shared" si="75"/>
        <v>Trần Đình Khoa</v>
      </c>
      <c r="E365" s="77" t="s">
        <v>632</v>
      </c>
      <c r="F365" s="41" t="str">
        <f>IFERROR((VLOOKUP($E365,'Mẫu 4A'!$D$10:$L$400,9,0)),0)</f>
        <v>Tốt</v>
      </c>
      <c r="G365" s="41" t="s">
        <v>680</v>
      </c>
      <c r="H365" s="267" t="str">
        <f t="shared" si="68"/>
        <v/>
      </c>
      <c r="I365" s="43" t="str">
        <f t="shared" si="69"/>
        <v>X</v>
      </c>
      <c r="J365" s="43" t="str">
        <f t="shared" si="70"/>
        <v/>
      </c>
      <c r="K365" s="43" t="str">
        <f t="shared" si="71"/>
        <v/>
      </c>
      <c r="L365" s="259"/>
    </row>
    <row r="366" spans="1:12" s="111" customFormat="1" ht="27.2" customHeight="1" x14ac:dyDescent="0.25">
      <c r="A366" s="100" t="s">
        <v>633</v>
      </c>
      <c r="B366" s="22" t="s">
        <v>634</v>
      </c>
      <c r="C366" s="200"/>
      <c r="D366" s="200"/>
      <c r="E366" s="102"/>
      <c r="F366" s="134"/>
      <c r="G366" s="256"/>
      <c r="H366" s="267" t="str">
        <f t="shared" si="68"/>
        <v/>
      </c>
      <c r="I366" s="43" t="str">
        <f t="shared" si="69"/>
        <v/>
      </c>
      <c r="J366" s="43" t="str">
        <f t="shared" si="70"/>
        <v/>
      </c>
      <c r="K366" s="43" t="str">
        <f t="shared" si="71"/>
        <v/>
      </c>
      <c r="L366" s="259"/>
    </row>
    <row r="367" spans="1:12" s="5" customFormat="1" ht="26.25" customHeight="1" x14ac:dyDescent="0.25">
      <c r="A367" s="27" t="s">
        <v>29</v>
      </c>
      <c r="B367" s="28" t="s">
        <v>30</v>
      </c>
      <c r="C367" s="29"/>
      <c r="D367" s="29"/>
      <c r="E367" s="27"/>
      <c r="F367" s="49"/>
      <c r="G367" s="247"/>
      <c r="H367" s="267" t="str">
        <f t="shared" si="68"/>
        <v/>
      </c>
      <c r="I367" s="43" t="str">
        <f t="shared" si="69"/>
        <v/>
      </c>
      <c r="J367" s="43" t="str">
        <f t="shared" si="70"/>
        <v/>
      </c>
      <c r="K367" s="43" t="str">
        <f t="shared" si="71"/>
        <v/>
      </c>
      <c r="L367" s="259"/>
    </row>
    <row r="368" spans="1:12" s="99" customFormat="1" ht="36" customHeight="1" x14ac:dyDescent="0.25">
      <c r="A368" s="117">
        <v>9</v>
      </c>
      <c r="B368" s="56" t="s">
        <v>644</v>
      </c>
      <c r="C368" s="57" t="s">
        <v>250</v>
      </c>
      <c r="D368" s="35" t="str">
        <f t="shared" ref="D368:D376" si="76">TRIM(B368&amp;" "&amp;C368)</f>
        <v>Trương Việt Khánh Trang</v>
      </c>
      <c r="E368" s="53">
        <v>11100000761</v>
      </c>
      <c r="F368" s="41" t="str">
        <f>IFERROR((VLOOKUP($E368,'Mẫu 4A'!$D$10:$L$400,9,0)),0)</f>
        <v>Xuất sắc</v>
      </c>
      <c r="G368" s="41" t="s">
        <v>700</v>
      </c>
      <c r="H368" s="267" t="str">
        <f>IF($F368="Xuất sắc","X","")</f>
        <v>X</v>
      </c>
      <c r="I368" s="43" t="str">
        <f>IF($F368="Tốt","X","")</f>
        <v/>
      </c>
      <c r="J368" s="43" t="str">
        <f>IF($F368="Hoàn thành","X","")</f>
        <v/>
      </c>
      <c r="K368" s="43" t="str">
        <f>IF($F368="Không hoàn thành","X","")</f>
        <v/>
      </c>
      <c r="L368" s="259"/>
    </row>
    <row r="369" spans="1:12" s="5" customFormat="1" ht="31.5" customHeight="1" x14ac:dyDescent="0.25">
      <c r="A369" s="117">
        <v>6</v>
      </c>
      <c r="B369" s="56" t="s">
        <v>307</v>
      </c>
      <c r="C369" s="57" t="s">
        <v>641</v>
      </c>
      <c r="D369" s="35" t="str">
        <f t="shared" si="76"/>
        <v>Nguyễn Ngọc Thọ</v>
      </c>
      <c r="E369" s="53">
        <v>21000001080</v>
      </c>
      <c r="F369" s="41" t="str">
        <f>IFERROR((VLOOKUP($E369,'Mẫu 4A'!$D$10:$L$400,9,0)),0)</f>
        <v>Tốt</v>
      </c>
      <c r="G369" s="41" t="s">
        <v>680</v>
      </c>
      <c r="H369" s="267" t="str">
        <f>IF($F369="Xuất sắc","X","")</f>
        <v/>
      </c>
      <c r="I369" s="43" t="str">
        <f>IF($F369="Tốt","X","")</f>
        <v>X</v>
      </c>
      <c r="J369" s="43" t="str">
        <f>IF($F369="Hoàn thành","X","")</f>
        <v/>
      </c>
      <c r="K369" s="43" t="str">
        <f>IF($F369="Không hoàn thành","X","")</f>
        <v/>
      </c>
      <c r="L369" s="259"/>
    </row>
    <row r="370" spans="1:12" s="5" customFormat="1" ht="23.45" customHeight="1" x14ac:dyDescent="0.25">
      <c r="A370" s="117">
        <v>1</v>
      </c>
      <c r="B370" s="56" t="s">
        <v>635</v>
      </c>
      <c r="C370" s="57" t="s">
        <v>636</v>
      </c>
      <c r="D370" s="35" t="str">
        <f t="shared" si="76"/>
        <v>Chế Vân Cầm</v>
      </c>
      <c r="E370" s="53">
        <v>31100001689</v>
      </c>
      <c r="F370" s="41" t="str">
        <f>IFERROR((VLOOKUP($E370,'Mẫu 4A'!$D$10:$L$400,9,0)),0)</f>
        <v>Tốt</v>
      </c>
      <c r="G370" s="41" t="s">
        <v>680</v>
      </c>
      <c r="H370" s="267" t="str">
        <f t="shared" si="68"/>
        <v/>
      </c>
      <c r="I370" s="43" t="str">
        <f t="shared" si="69"/>
        <v>X</v>
      </c>
      <c r="J370" s="43" t="str">
        <f t="shared" si="70"/>
        <v/>
      </c>
      <c r="K370" s="43" t="str">
        <f t="shared" si="71"/>
        <v/>
      </c>
      <c r="L370" s="259"/>
    </row>
    <row r="371" spans="1:12" s="107" customFormat="1" ht="23.45" customHeight="1" x14ac:dyDescent="0.25">
      <c r="A371" s="117">
        <v>2</v>
      </c>
      <c r="B371" s="56" t="s">
        <v>637</v>
      </c>
      <c r="C371" s="57" t="s">
        <v>205</v>
      </c>
      <c r="D371" s="35" t="str">
        <f t="shared" si="76"/>
        <v>Nguyễn Bạch Cẩm Dung</v>
      </c>
      <c r="E371" s="53">
        <v>11100109539</v>
      </c>
      <c r="F371" s="41" t="str">
        <f>IFERROR((VLOOKUP($E371,'Mẫu 4A'!$D$10:$L$400,9,0)),0)</f>
        <v>Tốt</v>
      </c>
      <c r="G371" s="41" t="s">
        <v>680</v>
      </c>
      <c r="H371" s="267" t="str">
        <f t="shared" si="68"/>
        <v/>
      </c>
      <c r="I371" s="43" t="str">
        <f t="shared" si="69"/>
        <v>X</v>
      </c>
      <c r="J371" s="43" t="str">
        <f t="shared" si="70"/>
        <v/>
      </c>
      <c r="K371" s="43" t="str">
        <f t="shared" si="71"/>
        <v/>
      </c>
      <c r="L371" s="259"/>
    </row>
    <row r="372" spans="1:12" s="107" customFormat="1" ht="30" customHeight="1" x14ac:dyDescent="0.25">
      <c r="A372" s="117">
        <v>3</v>
      </c>
      <c r="B372" s="56" t="s">
        <v>47</v>
      </c>
      <c r="C372" s="57" t="s">
        <v>122</v>
      </c>
      <c r="D372" s="35" t="str">
        <f t="shared" si="76"/>
        <v>Nguyễn Thị Hiền</v>
      </c>
      <c r="E372" s="53">
        <v>21000001726</v>
      </c>
      <c r="F372" s="41" t="str">
        <f>IFERROR((VLOOKUP($E372,'Mẫu 4A'!$D$10:$L$400,9,0)),0)</f>
        <v>Tốt</v>
      </c>
      <c r="G372" s="41" t="s">
        <v>680</v>
      </c>
      <c r="H372" s="267" t="str">
        <f t="shared" si="68"/>
        <v/>
      </c>
      <c r="I372" s="43" t="str">
        <f t="shared" si="69"/>
        <v>X</v>
      </c>
      <c r="J372" s="43" t="str">
        <f t="shared" si="70"/>
        <v/>
      </c>
      <c r="K372" s="43" t="str">
        <f t="shared" si="71"/>
        <v/>
      </c>
      <c r="L372" s="259"/>
    </row>
    <row r="373" spans="1:12" s="5" customFormat="1" ht="23.45" customHeight="1" x14ac:dyDescent="0.25">
      <c r="A373" s="117">
        <v>4</v>
      </c>
      <c r="B373" s="56" t="s">
        <v>638</v>
      </c>
      <c r="C373" s="57" t="s">
        <v>639</v>
      </c>
      <c r="D373" s="35" t="str">
        <f t="shared" si="76"/>
        <v>Bùi Thị Ngọc Sương</v>
      </c>
      <c r="E373" s="53">
        <v>21100001275</v>
      </c>
      <c r="F373" s="41" t="str">
        <f>IFERROR((VLOOKUP($E373,'Mẫu 4A'!$D$10:$L$400,9,0)),0)</f>
        <v>Tốt</v>
      </c>
      <c r="G373" s="41" t="s">
        <v>680</v>
      </c>
      <c r="H373" s="267" t="str">
        <f t="shared" si="68"/>
        <v/>
      </c>
      <c r="I373" s="43" t="str">
        <f t="shared" si="69"/>
        <v>X</v>
      </c>
      <c r="J373" s="43" t="str">
        <f t="shared" si="70"/>
        <v/>
      </c>
      <c r="K373" s="43" t="str">
        <f t="shared" si="71"/>
        <v/>
      </c>
      <c r="L373" s="259"/>
    </row>
    <row r="374" spans="1:12" s="5" customFormat="1" ht="23.45" customHeight="1" x14ac:dyDescent="0.25">
      <c r="A374" s="117">
        <v>5</v>
      </c>
      <c r="B374" s="56" t="s">
        <v>640</v>
      </c>
      <c r="C374" s="57" t="s">
        <v>284</v>
      </c>
      <c r="D374" s="35" t="str">
        <f t="shared" si="76"/>
        <v>Trần Hồng Thảo</v>
      </c>
      <c r="E374" s="53">
        <v>71000000520</v>
      </c>
      <c r="F374" s="41" t="str">
        <f>IFERROR((VLOOKUP($E374,'Mẫu 4A'!$D$10:$L$400,9,0)),0)</f>
        <v>Tốt</v>
      </c>
      <c r="G374" s="41" t="s">
        <v>680</v>
      </c>
      <c r="H374" s="267" t="str">
        <f t="shared" si="68"/>
        <v/>
      </c>
      <c r="I374" s="43" t="str">
        <f t="shared" si="69"/>
        <v>X</v>
      </c>
      <c r="J374" s="43" t="str">
        <f t="shared" si="70"/>
        <v/>
      </c>
      <c r="K374" s="43" t="str">
        <f t="shared" si="71"/>
        <v/>
      </c>
      <c r="L374" s="259"/>
    </row>
    <row r="375" spans="1:12" s="5" customFormat="1" ht="23.45" customHeight="1" x14ac:dyDescent="0.25">
      <c r="A375" s="117">
        <v>7</v>
      </c>
      <c r="B375" s="56" t="s">
        <v>642</v>
      </c>
      <c r="C375" s="57" t="s">
        <v>217</v>
      </c>
      <c r="D375" s="35" t="str">
        <f t="shared" si="76"/>
        <v>Lâm Thị Phương Thùy</v>
      </c>
      <c r="E375" s="53">
        <v>11100111411</v>
      </c>
      <c r="F375" s="41" t="str">
        <f>IFERROR((VLOOKUP($E375,'Mẫu 4A'!$D$10:$L$400,9,0)),0)</f>
        <v>Tốt</v>
      </c>
      <c r="G375" s="41" t="s">
        <v>680</v>
      </c>
      <c r="H375" s="267" t="str">
        <f t="shared" si="68"/>
        <v/>
      </c>
      <c r="I375" s="43" t="str">
        <f t="shared" si="69"/>
        <v>X</v>
      </c>
      <c r="J375" s="43" t="str">
        <f t="shared" si="70"/>
        <v/>
      </c>
      <c r="K375" s="43" t="str">
        <f t="shared" si="71"/>
        <v/>
      </c>
      <c r="L375" s="259"/>
    </row>
    <row r="376" spans="1:12" s="5" customFormat="1" ht="23.45" customHeight="1" x14ac:dyDescent="0.25">
      <c r="A376" s="117">
        <v>8</v>
      </c>
      <c r="B376" s="56" t="s">
        <v>643</v>
      </c>
      <c r="C376" s="57" t="s">
        <v>361</v>
      </c>
      <c r="D376" s="35" t="str">
        <f t="shared" si="76"/>
        <v>Phạm Thị Thanh Thúy</v>
      </c>
      <c r="E376" s="53">
        <v>40900000624</v>
      </c>
      <c r="F376" s="41" t="str">
        <f>IFERROR((VLOOKUP($E376,'Mẫu 4A'!$D$10:$L$400,9,0)),0)</f>
        <v>Xuất sắc</v>
      </c>
      <c r="G376" s="41" t="s">
        <v>680</v>
      </c>
      <c r="H376" s="267" t="str">
        <f t="shared" si="68"/>
        <v>X</v>
      </c>
      <c r="I376" s="43" t="str">
        <f t="shared" si="69"/>
        <v/>
      </c>
      <c r="J376" s="43" t="str">
        <f t="shared" si="70"/>
        <v/>
      </c>
      <c r="K376" s="43" t="str">
        <f t="shared" si="71"/>
        <v/>
      </c>
      <c r="L376" s="259"/>
    </row>
    <row r="377" spans="1:12" s="99" customFormat="1" ht="23.45" customHeight="1" x14ac:dyDescent="0.25">
      <c r="A377" s="27" t="s">
        <v>335</v>
      </c>
      <c r="B377" s="216" t="s">
        <v>336</v>
      </c>
      <c r="C377" s="217"/>
      <c r="D377" s="217"/>
      <c r="E377" s="218"/>
      <c r="F377" s="49"/>
      <c r="G377" s="251"/>
      <c r="H377" s="267" t="str">
        <f t="shared" si="68"/>
        <v/>
      </c>
      <c r="I377" s="43" t="str">
        <f t="shared" si="69"/>
        <v/>
      </c>
      <c r="J377" s="43" t="str">
        <f t="shared" si="70"/>
        <v/>
      </c>
      <c r="K377" s="43" t="str">
        <f t="shared" si="71"/>
        <v/>
      </c>
      <c r="L377" s="259"/>
    </row>
    <row r="378" spans="1:12" s="5" customFormat="1" ht="23.45" customHeight="1" x14ac:dyDescent="0.25">
      <c r="A378" s="117">
        <v>10</v>
      </c>
      <c r="B378" s="56" t="s">
        <v>645</v>
      </c>
      <c r="C378" s="57" t="s">
        <v>284</v>
      </c>
      <c r="D378" s="35" t="str">
        <f t="shared" ref="D378" si="77">TRIM(B378&amp;" "&amp;C378)</f>
        <v>Lê Thị Phương Thảo</v>
      </c>
      <c r="E378" s="53">
        <v>81000000908</v>
      </c>
      <c r="F378" s="41" t="str">
        <f>IFERROR((VLOOKUP($E378,'Mẫu 4A'!$D$10:$L$400,9,0)),0)</f>
        <v>Tốt</v>
      </c>
      <c r="G378" s="41" t="s">
        <v>700</v>
      </c>
      <c r="H378" s="267" t="str">
        <f t="shared" si="68"/>
        <v/>
      </c>
      <c r="I378" s="43" t="str">
        <f t="shared" si="69"/>
        <v>X</v>
      </c>
      <c r="J378" s="43" t="str">
        <f t="shared" si="70"/>
        <v/>
      </c>
      <c r="K378" s="43" t="str">
        <f t="shared" si="71"/>
        <v/>
      </c>
      <c r="L378" s="259"/>
    </row>
    <row r="379" spans="1:12" s="111" customFormat="1" ht="21" customHeight="1" x14ac:dyDescent="0.25">
      <c r="A379" s="100" t="s">
        <v>646</v>
      </c>
      <c r="B379" s="219" t="s">
        <v>647</v>
      </c>
      <c r="C379" s="200"/>
      <c r="D379" s="200"/>
      <c r="E379" s="102"/>
      <c r="F379" s="134"/>
      <c r="G379" s="256"/>
      <c r="H379" s="267" t="str">
        <f t="shared" si="68"/>
        <v/>
      </c>
      <c r="I379" s="43" t="str">
        <f t="shared" si="69"/>
        <v/>
      </c>
      <c r="J379" s="43" t="str">
        <f t="shared" si="70"/>
        <v/>
      </c>
      <c r="K379" s="43" t="str">
        <f t="shared" si="71"/>
        <v/>
      </c>
      <c r="L379" s="259"/>
    </row>
    <row r="380" spans="1:12" s="5" customFormat="1" ht="29.25" customHeight="1" x14ac:dyDescent="0.25">
      <c r="A380" s="27" t="s">
        <v>29</v>
      </c>
      <c r="B380" s="28" t="s">
        <v>30</v>
      </c>
      <c r="C380" s="29"/>
      <c r="D380" s="29"/>
      <c r="E380" s="220"/>
      <c r="F380" s="49"/>
      <c r="G380" s="247"/>
      <c r="H380" s="267" t="str">
        <f t="shared" si="68"/>
        <v/>
      </c>
      <c r="I380" s="43" t="str">
        <f t="shared" si="69"/>
        <v/>
      </c>
      <c r="J380" s="43" t="str">
        <f t="shared" si="70"/>
        <v/>
      </c>
      <c r="K380" s="43" t="str">
        <f t="shared" si="71"/>
        <v/>
      </c>
      <c r="L380" s="259"/>
    </row>
    <row r="381" spans="1:12" s="5" customFormat="1" ht="33" customHeight="1" x14ac:dyDescent="0.25">
      <c r="A381" s="75">
        <v>1</v>
      </c>
      <c r="B381" s="221" t="s">
        <v>224</v>
      </c>
      <c r="C381" s="222" t="s">
        <v>316</v>
      </c>
      <c r="D381" s="35" t="str">
        <f t="shared" ref="D381:D392" si="78">TRIM(B381&amp;" "&amp;C381)</f>
        <v>Nguyễn Trọng Nghĩa</v>
      </c>
      <c r="E381" s="182">
        <v>50800000001</v>
      </c>
      <c r="F381" s="41" t="str">
        <f>IFERROR((VLOOKUP($E381,'Mẫu 4A'!$D$10:$L$400,9,0)),0)</f>
        <v>Xuất sắc</v>
      </c>
      <c r="G381" s="41" t="s">
        <v>701</v>
      </c>
      <c r="H381" s="267" t="str">
        <f t="shared" si="68"/>
        <v>X</v>
      </c>
      <c r="I381" s="43" t="str">
        <f t="shared" si="69"/>
        <v/>
      </c>
      <c r="J381" s="43" t="str">
        <f t="shared" si="70"/>
        <v/>
      </c>
      <c r="K381" s="43" t="str">
        <f t="shared" si="71"/>
        <v/>
      </c>
      <c r="L381" s="259" t="s">
        <v>648</v>
      </c>
    </row>
    <row r="382" spans="1:12" s="107" customFormat="1" ht="38.25" customHeight="1" x14ac:dyDescent="0.25">
      <c r="A382" s="75">
        <v>10</v>
      </c>
      <c r="B382" s="221" t="s">
        <v>659</v>
      </c>
      <c r="C382" s="222" t="s">
        <v>250</v>
      </c>
      <c r="D382" s="35" t="str">
        <f t="shared" si="78"/>
        <v>Lữ Xuân Trang</v>
      </c>
      <c r="E382" s="223">
        <v>60200000588</v>
      </c>
      <c r="F382" s="41" t="str">
        <f>IFERROR((VLOOKUP($E382,'Mẫu 4A'!$D$10:$L$400,9,0)),0)</f>
        <v>Tốt</v>
      </c>
      <c r="G382" s="41" t="s">
        <v>680</v>
      </c>
      <c r="H382" s="267" t="str">
        <f>IF($F382="Xuất sắc","X","")</f>
        <v/>
      </c>
      <c r="I382" s="43" t="str">
        <f>IF($F382="Tốt","X","")</f>
        <v>X</v>
      </c>
      <c r="J382" s="43" t="str">
        <f>IF($F382="Hoàn thành","X","")</f>
        <v/>
      </c>
      <c r="K382" s="43" t="str">
        <f>IF($F382="Không hoàn thành","X","")</f>
        <v/>
      </c>
      <c r="L382" s="259" t="s">
        <v>435</v>
      </c>
    </row>
    <row r="383" spans="1:12" s="5" customFormat="1" ht="25.5" customHeight="1" x14ac:dyDescent="0.25">
      <c r="A383" s="75">
        <v>3</v>
      </c>
      <c r="B383" s="221" t="s">
        <v>650</v>
      </c>
      <c r="C383" s="222" t="s">
        <v>135</v>
      </c>
      <c r="D383" s="35" t="str">
        <f t="shared" si="78"/>
        <v>Trịnh Hoàng Hiệp</v>
      </c>
      <c r="E383" s="182">
        <v>60300000100</v>
      </c>
      <c r="F383" s="41" t="str">
        <f>IFERROR((VLOOKUP($E383,'Mẫu 4A'!$D$10:$L$400,9,0)),0)</f>
        <v>Xuất sắc</v>
      </c>
      <c r="G383" s="41" t="s">
        <v>680</v>
      </c>
      <c r="H383" s="267" t="str">
        <f t="shared" si="68"/>
        <v>X</v>
      </c>
      <c r="I383" s="43" t="str">
        <f t="shared" si="69"/>
        <v/>
      </c>
      <c r="J383" s="43" t="str">
        <f t="shared" si="70"/>
        <v/>
      </c>
      <c r="K383" s="43" t="str">
        <f t="shared" si="71"/>
        <v/>
      </c>
      <c r="L383" s="259"/>
    </row>
    <row r="384" spans="1:12" s="5" customFormat="1" ht="29.25" customHeight="1" x14ac:dyDescent="0.25">
      <c r="A384" s="75">
        <v>4</v>
      </c>
      <c r="B384" s="221" t="s">
        <v>651</v>
      </c>
      <c r="C384" s="222" t="s">
        <v>652</v>
      </c>
      <c r="D384" s="35" t="str">
        <f t="shared" si="78"/>
        <v>Phạm Quỳnh Như</v>
      </c>
      <c r="E384" s="182">
        <v>60200000731</v>
      </c>
      <c r="F384" s="41" t="str">
        <f>IFERROR((VLOOKUP($E384,'Mẫu 4A'!$D$10:$L$400,9,0)),0)</f>
        <v>Tốt</v>
      </c>
      <c r="G384" s="41" t="s">
        <v>680</v>
      </c>
      <c r="H384" s="267" t="str">
        <f t="shared" si="68"/>
        <v/>
      </c>
      <c r="I384" s="43" t="str">
        <f t="shared" si="69"/>
        <v>X</v>
      </c>
      <c r="J384" s="43" t="str">
        <f t="shared" si="70"/>
        <v/>
      </c>
      <c r="K384" s="43" t="str">
        <f t="shared" si="71"/>
        <v/>
      </c>
      <c r="L384" s="259"/>
    </row>
    <row r="385" spans="1:12" s="5" customFormat="1" ht="27.2" customHeight="1" x14ac:dyDescent="0.25">
      <c r="A385" s="75">
        <v>2</v>
      </c>
      <c r="B385" s="221" t="s">
        <v>649</v>
      </c>
      <c r="C385" s="222" t="s">
        <v>205</v>
      </c>
      <c r="D385" s="35" t="str">
        <f t="shared" si="78"/>
        <v>Trần Thị Ngọc Dung</v>
      </c>
      <c r="E385" s="182">
        <v>71000000474</v>
      </c>
      <c r="F385" s="41" t="str">
        <f>IFERROR((VLOOKUP($E385,'Mẫu 4A'!$D$10:$L$400,9,0)),0)</f>
        <v>Tốt</v>
      </c>
      <c r="G385" s="41" t="s">
        <v>680</v>
      </c>
      <c r="H385" s="267" t="str">
        <f>IF($F385="Xuất sắc","X","")</f>
        <v/>
      </c>
      <c r="I385" s="43" t="str">
        <f>IF($F385="Tốt","X","")</f>
        <v>X</v>
      </c>
      <c r="J385" s="43" t="str">
        <f>IF($F385="Hoàn thành","X","")</f>
        <v/>
      </c>
      <c r="K385" s="43" t="str">
        <f>IF($F385="Không hoàn thành","X","")</f>
        <v/>
      </c>
      <c r="L385" s="259"/>
    </row>
    <row r="386" spans="1:12" s="5" customFormat="1" ht="26.25" customHeight="1" x14ac:dyDescent="0.25">
      <c r="A386" s="75">
        <v>5</v>
      </c>
      <c r="B386" s="221" t="s">
        <v>653</v>
      </c>
      <c r="C386" s="222" t="s">
        <v>284</v>
      </c>
      <c r="D386" s="35" t="str">
        <f t="shared" si="78"/>
        <v>Lê Thị Thu Thảo</v>
      </c>
      <c r="E386" s="182">
        <v>60300000171</v>
      </c>
      <c r="F386" s="41" t="str">
        <f>IFERROR((VLOOKUP($E386,'Mẫu 4A'!$D$10:$L$400,9,0)),0)</f>
        <v>Tốt</v>
      </c>
      <c r="G386" s="41" t="s">
        <v>680</v>
      </c>
      <c r="H386" s="267" t="str">
        <f t="shared" si="68"/>
        <v/>
      </c>
      <c r="I386" s="43" t="str">
        <f t="shared" si="69"/>
        <v>X</v>
      </c>
      <c r="J386" s="43" t="str">
        <f t="shared" si="70"/>
        <v/>
      </c>
      <c r="K386" s="43" t="str">
        <f t="shared" si="71"/>
        <v/>
      </c>
      <c r="L386" s="259"/>
    </row>
    <row r="387" spans="1:12" s="5" customFormat="1" ht="30.75" customHeight="1" x14ac:dyDescent="0.25">
      <c r="A387" s="75">
        <v>6</v>
      </c>
      <c r="B387" s="221" t="s">
        <v>654</v>
      </c>
      <c r="C387" s="222" t="s">
        <v>655</v>
      </c>
      <c r="D387" s="35" t="str">
        <f t="shared" si="78"/>
        <v>Võ Thị Kim Thư</v>
      </c>
      <c r="E387" s="182">
        <v>51200000905</v>
      </c>
      <c r="F387" s="41" t="str">
        <f>IFERROR((VLOOKUP($E387,'Mẫu 4A'!$D$10:$L$400,9,0)),0)</f>
        <v>Tốt</v>
      </c>
      <c r="G387" s="41" t="s">
        <v>680</v>
      </c>
      <c r="H387" s="267" t="str">
        <f t="shared" si="68"/>
        <v/>
      </c>
      <c r="I387" s="43" t="str">
        <f t="shared" si="69"/>
        <v>X</v>
      </c>
      <c r="J387" s="43" t="str">
        <f t="shared" si="70"/>
        <v/>
      </c>
      <c r="K387" s="43" t="str">
        <f t="shared" si="71"/>
        <v/>
      </c>
      <c r="L387" s="259"/>
    </row>
    <row r="388" spans="1:12" s="5" customFormat="1" ht="32.25" customHeight="1" x14ac:dyDescent="0.25">
      <c r="A388" s="75">
        <v>7</v>
      </c>
      <c r="B388" s="221" t="s">
        <v>656</v>
      </c>
      <c r="C388" s="222" t="s">
        <v>361</v>
      </c>
      <c r="D388" s="35" t="str">
        <f t="shared" si="78"/>
        <v>Lưu Thị Thúy</v>
      </c>
      <c r="E388" s="182">
        <v>60200000517</v>
      </c>
      <c r="F388" s="41" t="str">
        <f>IFERROR((VLOOKUP($E388,'Mẫu 4A'!$D$10:$L$400,9,0)),0)</f>
        <v>Xuất sắc</v>
      </c>
      <c r="G388" s="41" t="s">
        <v>680</v>
      </c>
      <c r="H388" s="267" t="str">
        <f t="shared" si="68"/>
        <v>X</v>
      </c>
      <c r="I388" s="43" t="str">
        <f t="shared" si="69"/>
        <v/>
      </c>
      <c r="J388" s="43" t="str">
        <f t="shared" si="70"/>
        <v/>
      </c>
      <c r="K388" s="43" t="str">
        <f t="shared" si="71"/>
        <v/>
      </c>
      <c r="L388" s="259"/>
    </row>
    <row r="389" spans="1:12" s="5" customFormat="1" ht="36" customHeight="1" x14ac:dyDescent="0.25">
      <c r="A389" s="75">
        <v>8</v>
      </c>
      <c r="B389" s="221" t="s">
        <v>128</v>
      </c>
      <c r="C389" s="222" t="s">
        <v>247</v>
      </c>
      <c r="D389" s="35" t="str">
        <f t="shared" si="78"/>
        <v>Lê Xuân Thủy</v>
      </c>
      <c r="E389" s="182">
        <v>60200000637</v>
      </c>
      <c r="F389" s="41" t="str">
        <f>IFERROR((VLOOKUP($E389,'Mẫu 4A'!$D$10:$L$400,9,0)),0)</f>
        <v>Tốt</v>
      </c>
      <c r="G389" s="41" t="s">
        <v>680</v>
      </c>
      <c r="H389" s="267" t="str">
        <f t="shared" si="68"/>
        <v/>
      </c>
      <c r="I389" s="43" t="str">
        <f t="shared" si="69"/>
        <v>X</v>
      </c>
      <c r="J389" s="43" t="str">
        <f t="shared" si="70"/>
        <v/>
      </c>
      <c r="K389" s="43" t="str">
        <f t="shared" si="71"/>
        <v/>
      </c>
      <c r="L389" s="259"/>
    </row>
    <row r="390" spans="1:12" s="5" customFormat="1" ht="23.45" customHeight="1" x14ac:dyDescent="0.25">
      <c r="A390" s="75">
        <v>9</v>
      </c>
      <c r="B390" s="221" t="s">
        <v>657</v>
      </c>
      <c r="C390" s="222" t="s">
        <v>658</v>
      </c>
      <c r="D390" s="35" t="str">
        <f t="shared" si="78"/>
        <v>Nguyễn Mỹ Tiên</v>
      </c>
      <c r="E390" s="223">
        <v>71000000507</v>
      </c>
      <c r="F390" s="41" t="str">
        <f>IFERROR((VLOOKUP($E390,'Mẫu 4A'!$D$10:$L$400,9,0)),0)</f>
        <v>Tốt</v>
      </c>
      <c r="G390" s="41" t="s">
        <v>680</v>
      </c>
      <c r="H390" s="267" t="str">
        <f t="shared" si="68"/>
        <v/>
      </c>
      <c r="I390" s="43" t="str">
        <f t="shared" si="69"/>
        <v>X</v>
      </c>
      <c r="J390" s="43" t="str">
        <f t="shared" si="70"/>
        <v/>
      </c>
      <c r="K390" s="43" t="str">
        <f t="shared" si="71"/>
        <v/>
      </c>
      <c r="L390" s="259"/>
    </row>
    <row r="391" spans="1:12" s="107" customFormat="1" ht="23.45" customHeight="1" x14ac:dyDescent="0.25">
      <c r="A391" s="75">
        <v>11</v>
      </c>
      <c r="B391" s="221" t="s">
        <v>660</v>
      </c>
      <c r="C391" s="222" t="s">
        <v>115</v>
      </c>
      <c r="D391" s="35" t="str">
        <f t="shared" si="78"/>
        <v>Đào Anh Tuấn</v>
      </c>
      <c r="E391" s="223">
        <v>60300000115</v>
      </c>
      <c r="F391" s="41" t="str">
        <f>IFERROR((VLOOKUP($E391,'Mẫu 4A'!$D$10:$L$400,9,0)),0)</f>
        <v>Tốt</v>
      </c>
      <c r="G391" s="41" t="s">
        <v>680</v>
      </c>
      <c r="H391" s="267" t="str">
        <f t="shared" si="68"/>
        <v/>
      </c>
      <c r="I391" s="43" t="str">
        <f t="shared" si="69"/>
        <v>X</v>
      </c>
      <c r="J391" s="43" t="str">
        <f t="shared" si="70"/>
        <v/>
      </c>
      <c r="K391" s="43" t="str">
        <f t="shared" si="71"/>
        <v/>
      </c>
      <c r="L391" s="259"/>
    </row>
    <row r="392" spans="1:12" s="5" customFormat="1" ht="30.75" customHeight="1" x14ac:dyDescent="0.25">
      <c r="A392" s="75">
        <v>12</v>
      </c>
      <c r="B392" s="221" t="s">
        <v>661</v>
      </c>
      <c r="C392" s="222" t="s">
        <v>179</v>
      </c>
      <c r="D392" s="35" t="str">
        <f t="shared" si="78"/>
        <v>Bùi Ánh Tuyết</v>
      </c>
      <c r="E392" s="223">
        <v>60300000125</v>
      </c>
      <c r="F392" s="41" t="str">
        <f>IFERROR((VLOOKUP($E392,'Mẫu 4A'!$D$10:$L$400,9,0)),0)</f>
        <v>Tốt</v>
      </c>
      <c r="G392" s="41" t="s">
        <v>680</v>
      </c>
      <c r="H392" s="267" t="str">
        <f t="shared" si="68"/>
        <v/>
      </c>
      <c r="I392" s="43" t="str">
        <f t="shared" si="69"/>
        <v>X</v>
      </c>
      <c r="J392" s="43" t="str">
        <f t="shared" si="70"/>
        <v/>
      </c>
      <c r="K392" s="43" t="str">
        <f t="shared" si="71"/>
        <v/>
      </c>
      <c r="L392" s="259" t="s">
        <v>334</v>
      </c>
    </row>
    <row r="393" spans="1:12" s="99" customFormat="1" ht="23.45" customHeight="1" x14ac:dyDescent="0.25">
      <c r="A393" s="27" t="s">
        <v>335</v>
      </c>
      <c r="B393" s="28" t="s">
        <v>336</v>
      </c>
      <c r="C393" s="29"/>
      <c r="D393" s="29"/>
      <c r="E393" s="27"/>
      <c r="F393" s="49"/>
      <c r="G393" s="251"/>
      <c r="H393" s="267" t="str">
        <f t="shared" si="68"/>
        <v/>
      </c>
      <c r="I393" s="43" t="str">
        <f t="shared" si="69"/>
        <v/>
      </c>
      <c r="J393" s="43" t="str">
        <f t="shared" si="70"/>
        <v/>
      </c>
      <c r="K393" s="43" t="str">
        <f t="shared" si="71"/>
        <v/>
      </c>
      <c r="L393" s="259"/>
    </row>
    <row r="394" spans="1:12" s="99" customFormat="1" ht="23.45" customHeight="1" x14ac:dyDescent="0.25">
      <c r="A394" s="75">
        <v>13</v>
      </c>
      <c r="B394" s="221" t="s">
        <v>662</v>
      </c>
      <c r="C394" s="222" t="s">
        <v>170</v>
      </c>
      <c r="D394" s="35" t="str">
        <f t="shared" ref="D394" si="79">TRIM(B394&amp;" "&amp;C394)</f>
        <v>Cao Xuân Giang</v>
      </c>
      <c r="E394" s="182">
        <v>81000000906</v>
      </c>
      <c r="F394" s="41" t="str">
        <f>IFERROR((VLOOKUP($E394,'Mẫu 4A'!$D$10:$L$400,9,0)),0)</f>
        <v>Tốt</v>
      </c>
      <c r="G394" s="41" t="s">
        <v>701</v>
      </c>
      <c r="H394" s="267" t="str">
        <f t="shared" ref="H394:H399" si="80">IF($F394="Xuất sắc","X","")</f>
        <v/>
      </c>
      <c r="I394" s="43" t="str">
        <f t="shared" ref="I394:I399" si="81">IF($F394="Tốt","X","")</f>
        <v>X</v>
      </c>
      <c r="J394" s="43" t="str">
        <f t="shared" ref="J394:J399" si="82">IF($F394="Hoàn thành","X","")</f>
        <v/>
      </c>
      <c r="K394" s="43" t="str">
        <f t="shared" ref="K394:K399" si="83">IF($F394="Không hoàn thành","X","")</f>
        <v/>
      </c>
      <c r="L394" s="259"/>
    </row>
    <row r="395" spans="1:12" s="111" customFormat="1" ht="21" customHeight="1" x14ac:dyDescent="0.25">
      <c r="A395" s="100" t="s">
        <v>646</v>
      </c>
      <c r="B395" s="112" t="s">
        <v>663</v>
      </c>
      <c r="C395" s="200"/>
      <c r="D395" s="200"/>
      <c r="E395" s="102"/>
      <c r="F395" s="134"/>
      <c r="G395" s="256"/>
      <c r="H395" s="267" t="str">
        <f t="shared" si="80"/>
        <v/>
      </c>
      <c r="I395" s="43" t="str">
        <f t="shared" si="81"/>
        <v/>
      </c>
      <c r="J395" s="43" t="str">
        <f t="shared" si="82"/>
        <v/>
      </c>
      <c r="K395" s="43" t="str">
        <f t="shared" si="83"/>
        <v/>
      </c>
      <c r="L395" s="259"/>
    </row>
    <row r="396" spans="1:12" s="5" customFormat="1" ht="24" customHeight="1" x14ac:dyDescent="0.25">
      <c r="A396" s="27" t="s">
        <v>29</v>
      </c>
      <c r="B396" s="28" t="s">
        <v>30</v>
      </c>
      <c r="C396" s="29"/>
      <c r="D396" s="29"/>
      <c r="E396" s="220"/>
      <c r="F396" s="49"/>
      <c r="G396" s="247"/>
      <c r="H396" s="267" t="str">
        <f t="shared" si="80"/>
        <v/>
      </c>
      <c r="I396" s="43" t="str">
        <f t="shared" si="81"/>
        <v/>
      </c>
      <c r="J396" s="43" t="str">
        <f t="shared" si="82"/>
        <v/>
      </c>
      <c r="K396" s="43" t="str">
        <f t="shared" si="83"/>
        <v/>
      </c>
      <c r="L396" s="259"/>
    </row>
    <row r="397" spans="1:12" s="5" customFormat="1" ht="23.45" customHeight="1" x14ac:dyDescent="0.25">
      <c r="A397" s="136">
        <v>1</v>
      </c>
      <c r="B397" s="56" t="s">
        <v>664</v>
      </c>
      <c r="C397" s="80" t="s">
        <v>105</v>
      </c>
      <c r="D397" s="35" t="str">
        <f t="shared" ref="D397" si="84">TRIM(B397&amp;" "&amp;C397)</f>
        <v>Phạm Quang Vũ</v>
      </c>
      <c r="E397" s="137">
        <v>80600000693</v>
      </c>
      <c r="F397" s="41" t="str">
        <f>IFERROR((VLOOKUP($E397,'Mẫu 4A'!$D$10:$L$400,9,0)),0)</f>
        <v>Xuất sắc</v>
      </c>
      <c r="G397" s="43" t="s">
        <v>702</v>
      </c>
      <c r="H397" s="267" t="str">
        <f t="shared" si="80"/>
        <v>X</v>
      </c>
      <c r="I397" s="43" t="str">
        <f t="shared" si="81"/>
        <v/>
      </c>
      <c r="J397" s="43" t="str">
        <f t="shared" si="82"/>
        <v/>
      </c>
      <c r="K397" s="43" t="str">
        <f t="shared" si="83"/>
        <v/>
      </c>
      <c r="L397" s="259"/>
    </row>
    <row r="398" spans="1:12" s="99" customFormat="1" ht="23.45" customHeight="1" x14ac:dyDescent="0.25">
      <c r="A398" s="27" t="s">
        <v>335</v>
      </c>
      <c r="B398" s="28" t="s">
        <v>336</v>
      </c>
      <c r="C398" s="29"/>
      <c r="D398" s="29"/>
      <c r="E398" s="27"/>
      <c r="F398" s="49"/>
      <c r="G398" s="251"/>
      <c r="H398" s="267" t="str">
        <f t="shared" si="80"/>
        <v/>
      </c>
      <c r="I398" s="43" t="str">
        <f t="shared" si="81"/>
        <v/>
      </c>
      <c r="J398" s="43" t="str">
        <f t="shared" si="82"/>
        <v/>
      </c>
      <c r="K398" s="43" t="str">
        <f t="shared" si="83"/>
        <v/>
      </c>
      <c r="L398" s="259"/>
    </row>
    <row r="399" spans="1:12" s="99" customFormat="1" ht="23.45" customHeight="1" x14ac:dyDescent="0.25">
      <c r="A399" s="75">
        <v>2</v>
      </c>
      <c r="B399" s="221" t="s">
        <v>224</v>
      </c>
      <c r="C399" s="222" t="s">
        <v>397</v>
      </c>
      <c r="D399" s="35" t="str">
        <f t="shared" ref="D399" si="85">TRIM(B399&amp;" "&amp;C399)</f>
        <v>Nguyễn Trọng Thạch</v>
      </c>
      <c r="E399" s="224">
        <v>90400000056</v>
      </c>
      <c r="F399" s="41" t="str">
        <f>IFERROR((VLOOKUP($E399,'Mẫu 4A'!$D$10:$L$400,9,0)),0)</f>
        <v>Tốt</v>
      </c>
      <c r="G399" s="43" t="s">
        <v>702</v>
      </c>
      <c r="H399" s="267" t="str">
        <f t="shared" si="80"/>
        <v/>
      </c>
      <c r="I399" s="43" t="str">
        <f t="shared" si="81"/>
        <v>X</v>
      </c>
      <c r="J399" s="43" t="str">
        <f t="shared" si="82"/>
        <v/>
      </c>
      <c r="K399" s="43" t="str">
        <f t="shared" si="83"/>
        <v/>
      </c>
      <c r="L399" s="259"/>
    </row>
    <row r="400" spans="1:12" s="4" customFormat="1" x14ac:dyDescent="0.25">
      <c r="A400" s="2"/>
      <c r="B400" s="226"/>
      <c r="C400" s="227"/>
      <c r="D400" s="227"/>
      <c r="E400" s="2"/>
      <c r="F400" s="228"/>
      <c r="G400" s="243"/>
      <c r="H400" s="3"/>
    </row>
    <row r="401" spans="2:5" ht="25.5" customHeight="1" x14ac:dyDescent="0.25">
      <c r="B401" s="363" t="s">
        <v>665</v>
      </c>
      <c r="C401" s="363"/>
      <c r="D401" s="363"/>
      <c r="E401" s="363"/>
    </row>
    <row r="402" spans="2:5" ht="78.75" customHeight="1" x14ac:dyDescent="0.25">
      <c r="B402" s="364" t="s">
        <v>666</v>
      </c>
      <c r="C402" s="365"/>
      <c r="D402" s="238"/>
      <c r="E402" s="237" t="s">
        <v>667</v>
      </c>
    </row>
    <row r="403" spans="2:5" ht="34.5" customHeight="1" x14ac:dyDescent="0.25">
      <c r="B403" s="361" t="s">
        <v>668</v>
      </c>
      <c r="C403" s="362"/>
      <c r="D403" s="244"/>
      <c r="E403" s="241"/>
    </row>
    <row r="404" spans="2:5" ht="34.5" customHeight="1" x14ac:dyDescent="0.25">
      <c r="B404" s="361" t="s">
        <v>669</v>
      </c>
      <c r="C404" s="362"/>
      <c r="D404" s="244"/>
      <c r="E404" s="241"/>
    </row>
    <row r="405" spans="2:5" ht="48" customHeight="1" x14ac:dyDescent="0.25">
      <c r="B405" s="361" t="s">
        <v>670</v>
      </c>
      <c r="C405" s="362"/>
      <c r="D405" s="244"/>
      <c r="E405" s="241"/>
    </row>
    <row r="406" spans="2:5" ht="34.5" customHeight="1" x14ac:dyDescent="0.25">
      <c r="B406" s="361" t="s">
        <v>671</v>
      </c>
      <c r="C406" s="362"/>
      <c r="D406" s="244"/>
      <c r="E406" s="241"/>
    </row>
    <row r="407" spans="2:5" ht="34.5" customHeight="1" x14ac:dyDescent="0.25">
      <c r="B407" s="361" t="s">
        <v>672</v>
      </c>
      <c r="C407" s="362"/>
      <c r="D407" s="244"/>
      <c r="E407" s="241"/>
    </row>
  </sheetData>
  <autoFilter ref="A6:L399"/>
  <mergeCells count="11">
    <mergeCell ref="A1:E1"/>
    <mergeCell ref="A2:E2"/>
    <mergeCell ref="B5:C5"/>
    <mergeCell ref="B406:C406"/>
    <mergeCell ref="B407:C407"/>
    <mergeCell ref="A3:H3"/>
    <mergeCell ref="B403:C403"/>
    <mergeCell ref="B404:C404"/>
    <mergeCell ref="B405:C405"/>
    <mergeCell ref="B401:E401"/>
    <mergeCell ref="B402:C402"/>
  </mergeCells>
  <conditionalFormatting sqref="G105:G106">
    <cfRule type="duplicateValues" dxfId="1" priority="2"/>
  </conditionalFormatting>
  <conditionalFormatting sqref="G111">
    <cfRule type="duplicateValues" dxfId="0" priority="1"/>
  </conditionalFormatting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8"/>
  <sheetViews>
    <sheetView topLeftCell="A322" zoomScale="85" zoomScaleNormal="85" workbookViewId="0">
      <selection activeCell="G329" sqref="G329"/>
    </sheetView>
  </sheetViews>
  <sheetFormatPr defaultRowHeight="15.75" x14ac:dyDescent="0.25"/>
  <cols>
    <col min="1" max="1" width="8.5703125" style="229" customWidth="1"/>
    <col min="2" max="2" width="21.42578125" style="229" customWidth="1"/>
    <col min="3" max="3" width="12.42578125" style="231" customWidth="1"/>
    <col min="4" max="4" width="19.140625" style="232" customWidth="1"/>
    <col min="5" max="5" width="13.85546875" style="233" customWidth="1"/>
    <col min="6" max="6" width="26.28515625" style="233" customWidth="1"/>
    <col min="7" max="7" width="10.5703125" style="229" customWidth="1"/>
    <col min="8" max="8" width="10.28515625" style="229" customWidth="1"/>
    <col min="9" max="9" width="10.85546875" style="229" customWidth="1"/>
    <col min="10" max="10" width="11.140625" style="229" customWidth="1"/>
    <col min="11" max="11" width="12.5703125" style="229" customWidth="1"/>
    <col min="12" max="12" width="18.28515625" style="229" customWidth="1"/>
    <col min="13" max="13" width="18.42578125" style="230" customWidth="1"/>
    <col min="14" max="232" width="9.140625" style="229"/>
    <col min="233" max="233" width="8.5703125" style="229" customWidth="1"/>
    <col min="234" max="234" width="21.42578125" style="229" customWidth="1"/>
    <col min="235" max="235" width="12.42578125" style="229" customWidth="1"/>
    <col min="236" max="236" width="0" style="229" hidden="1" customWidth="1"/>
    <col min="237" max="237" width="13.85546875" style="229" customWidth="1"/>
    <col min="238" max="241" width="9.140625" style="229" customWidth="1"/>
    <col min="242" max="242" width="11.7109375" style="229" customWidth="1"/>
    <col min="243" max="243" width="10.5703125" style="229" customWidth="1"/>
    <col min="244" max="244" width="10.28515625" style="229" customWidth="1"/>
    <col min="245" max="245" width="10.85546875" style="229" customWidth="1"/>
    <col min="246" max="246" width="11.140625" style="229" customWidth="1"/>
    <col min="247" max="247" width="12.5703125" style="229" customWidth="1"/>
    <col min="248" max="248" width="18.28515625" style="229" customWidth="1"/>
    <col min="249" max="249" width="18.42578125" style="229" customWidth="1"/>
    <col min="250" max="250" width="7.140625" style="229" customWidth="1"/>
    <col min="251" max="251" width="10.42578125" style="229" customWidth="1"/>
    <col min="252" max="252" width="7.140625" style="229" customWidth="1"/>
    <col min="253" max="253" width="9.140625" style="229" customWidth="1"/>
    <col min="254" max="254" width="7.28515625" style="229" customWidth="1"/>
    <col min="255" max="255" width="9.140625" style="229" customWidth="1"/>
    <col min="256" max="256" width="6.85546875" style="229" customWidth="1"/>
    <col min="257" max="257" width="10.28515625" style="229" customWidth="1"/>
    <col min="258" max="259" width="9.140625" style="229" customWidth="1"/>
    <col min="260" max="260" width="7.140625" style="229" customWidth="1"/>
    <col min="261" max="261" width="10.42578125" style="229" customWidth="1"/>
    <col min="262" max="262" width="7.140625" style="229" customWidth="1"/>
    <col min="263" max="263" width="9.140625" style="229"/>
    <col min="264" max="264" width="7.28515625" style="229" customWidth="1"/>
    <col min="265" max="265" width="9.140625" style="229"/>
    <col min="266" max="266" width="6.85546875" style="229" customWidth="1"/>
    <col min="267" max="267" width="10.28515625" style="229" customWidth="1"/>
    <col min="268" max="488" width="9.140625" style="229"/>
    <col min="489" max="489" width="8.5703125" style="229" customWidth="1"/>
    <col min="490" max="490" width="21.42578125" style="229" customWidth="1"/>
    <col min="491" max="491" width="12.42578125" style="229" customWidth="1"/>
    <col min="492" max="492" width="0" style="229" hidden="1" customWidth="1"/>
    <col min="493" max="493" width="13.85546875" style="229" customWidth="1"/>
    <col min="494" max="497" width="9.140625" style="229" customWidth="1"/>
    <col min="498" max="498" width="11.7109375" style="229" customWidth="1"/>
    <col min="499" max="499" width="10.5703125" style="229" customWidth="1"/>
    <col min="500" max="500" width="10.28515625" style="229" customWidth="1"/>
    <col min="501" max="501" width="10.85546875" style="229" customWidth="1"/>
    <col min="502" max="502" width="11.140625" style="229" customWidth="1"/>
    <col min="503" max="503" width="12.5703125" style="229" customWidth="1"/>
    <col min="504" max="504" width="18.28515625" style="229" customWidth="1"/>
    <col min="505" max="505" width="18.42578125" style="229" customWidth="1"/>
    <col min="506" max="506" width="7.140625" style="229" customWidth="1"/>
    <col min="507" max="507" width="10.42578125" style="229" customWidth="1"/>
    <col min="508" max="508" width="7.140625" style="229" customWidth="1"/>
    <col min="509" max="509" width="9.140625" style="229" customWidth="1"/>
    <col min="510" max="510" width="7.28515625" style="229" customWidth="1"/>
    <col min="511" max="511" width="9.140625" style="229" customWidth="1"/>
    <col min="512" max="512" width="6.85546875" style="229" customWidth="1"/>
    <col min="513" max="513" width="10.28515625" style="229" customWidth="1"/>
    <col min="514" max="515" width="9.140625" style="229" customWidth="1"/>
    <col min="516" max="516" width="7.140625" style="229" customWidth="1"/>
    <col min="517" max="517" width="10.42578125" style="229" customWidth="1"/>
    <col min="518" max="518" width="7.140625" style="229" customWidth="1"/>
    <col min="519" max="519" width="9.140625" style="229"/>
    <col min="520" max="520" width="7.28515625" style="229" customWidth="1"/>
    <col min="521" max="521" width="9.140625" style="229"/>
    <col min="522" max="522" width="6.85546875" style="229" customWidth="1"/>
    <col min="523" max="523" width="10.28515625" style="229" customWidth="1"/>
    <col min="524" max="744" width="9.140625" style="229"/>
    <col min="745" max="745" width="8.5703125" style="229" customWidth="1"/>
    <col min="746" max="746" width="21.42578125" style="229" customWidth="1"/>
    <col min="747" max="747" width="12.42578125" style="229" customWidth="1"/>
    <col min="748" max="748" width="0" style="229" hidden="1" customWidth="1"/>
    <col min="749" max="749" width="13.85546875" style="229" customWidth="1"/>
    <col min="750" max="753" width="9.140625" style="229" customWidth="1"/>
    <col min="754" max="754" width="11.7109375" style="229" customWidth="1"/>
    <col min="755" max="755" width="10.5703125" style="229" customWidth="1"/>
    <col min="756" max="756" width="10.28515625" style="229" customWidth="1"/>
    <col min="757" max="757" width="10.85546875" style="229" customWidth="1"/>
    <col min="758" max="758" width="11.140625" style="229" customWidth="1"/>
    <col min="759" max="759" width="12.5703125" style="229" customWidth="1"/>
    <col min="760" max="760" width="18.28515625" style="229" customWidth="1"/>
    <col min="761" max="761" width="18.42578125" style="229" customWidth="1"/>
    <col min="762" max="762" width="7.140625" style="229" customWidth="1"/>
    <col min="763" max="763" width="10.42578125" style="229" customWidth="1"/>
    <col min="764" max="764" width="7.140625" style="229" customWidth="1"/>
    <col min="765" max="765" width="9.140625" style="229" customWidth="1"/>
    <col min="766" max="766" width="7.28515625" style="229" customWidth="1"/>
    <col min="767" max="767" width="9.140625" style="229" customWidth="1"/>
    <col min="768" max="768" width="6.85546875" style="229" customWidth="1"/>
    <col min="769" max="769" width="10.28515625" style="229" customWidth="1"/>
    <col min="770" max="771" width="9.140625" style="229" customWidth="1"/>
    <col min="772" max="772" width="7.140625" style="229" customWidth="1"/>
    <col min="773" max="773" width="10.42578125" style="229" customWidth="1"/>
    <col min="774" max="774" width="7.140625" style="229" customWidth="1"/>
    <col min="775" max="775" width="9.140625" style="229"/>
    <col min="776" max="776" width="7.28515625" style="229" customWidth="1"/>
    <col min="777" max="777" width="9.140625" style="229"/>
    <col min="778" max="778" width="6.85546875" style="229" customWidth="1"/>
    <col min="779" max="779" width="10.28515625" style="229" customWidth="1"/>
    <col min="780" max="1000" width="9.140625" style="229"/>
    <col min="1001" max="1001" width="8.5703125" style="229" customWidth="1"/>
    <col min="1002" max="1002" width="21.42578125" style="229" customWidth="1"/>
    <col min="1003" max="1003" width="12.42578125" style="229" customWidth="1"/>
    <col min="1004" max="1004" width="0" style="229" hidden="1" customWidth="1"/>
    <col min="1005" max="1005" width="13.85546875" style="229" customWidth="1"/>
    <col min="1006" max="1009" width="9.140625" style="229" customWidth="1"/>
    <col min="1010" max="1010" width="11.7109375" style="229" customWidth="1"/>
    <col min="1011" max="1011" width="10.5703125" style="229" customWidth="1"/>
    <col min="1012" max="1012" width="10.28515625" style="229" customWidth="1"/>
    <col min="1013" max="1013" width="10.85546875" style="229" customWidth="1"/>
    <col min="1014" max="1014" width="11.140625" style="229" customWidth="1"/>
    <col min="1015" max="1015" width="12.5703125" style="229" customWidth="1"/>
    <col min="1016" max="1016" width="18.28515625" style="229" customWidth="1"/>
    <col min="1017" max="1017" width="18.42578125" style="229" customWidth="1"/>
    <col min="1018" max="1018" width="7.140625" style="229" customWidth="1"/>
    <col min="1019" max="1019" width="10.42578125" style="229" customWidth="1"/>
    <col min="1020" max="1020" width="7.140625" style="229" customWidth="1"/>
    <col min="1021" max="1021" width="9.140625" style="229" customWidth="1"/>
    <col min="1022" max="1022" width="7.28515625" style="229" customWidth="1"/>
    <col min="1023" max="1023" width="9.140625" style="229" customWidth="1"/>
    <col min="1024" max="1024" width="6.85546875" style="229" customWidth="1"/>
    <col min="1025" max="1025" width="10.28515625" style="229" customWidth="1"/>
    <col min="1026" max="1027" width="9.140625" style="229" customWidth="1"/>
    <col min="1028" max="1028" width="7.140625" style="229" customWidth="1"/>
    <col min="1029" max="1029" width="10.42578125" style="229" customWidth="1"/>
    <col min="1030" max="1030" width="7.140625" style="229" customWidth="1"/>
    <col min="1031" max="1031" width="9.140625" style="229"/>
    <col min="1032" max="1032" width="7.28515625" style="229" customWidth="1"/>
    <col min="1033" max="1033" width="9.140625" style="229"/>
    <col min="1034" max="1034" width="6.85546875" style="229" customWidth="1"/>
    <col min="1035" max="1035" width="10.28515625" style="229" customWidth="1"/>
    <col min="1036" max="1256" width="9.140625" style="229"/>
    <col min="1257" max="1257" width="8.5703125" style="229" customWidth="1"/>
    <col min="1258" max="1258" width="21.42578125" style="229" customWidth="1"/>
    <col min="1259" max="1259" width="12.42578125" style="229" customWidth="1"/>
    <col min="1260" max="1260" width="0" style="229" hidden="1" customWidth="1"/>
    <col min="1261" max="1261" width="13.85546875" style="229" customWidth="1"/>
    <col min="1262" max="1265" width="9.140625" style="229" customWidth="1"/>
    <col min="1266" max="1266" width="11.7109375" style="229" customWidth="1"/>
    <col min="1267" max="1267" width="10.5703125" style="229" customWidth="1"/>
    <col min="1268" max="1268" width="10.28515625" style="229" customWidth="1"/>
    <col min="1269" max="1269" width="10.85546875" style="229" customWidth="1"/>
    <col min="1270" max="1270" width="11.140625" style="229" customWidth="1"/>
    <col min="1271" max="1271" width="12.5703125" style="229" customWidth="1"/>
    <col min="1272" max="1272" width="18.28515625" style="229" customWidth="1"/>
    <col min="1273" max="1273" width="18.42578125" style="229" customWidth="1"/>
    <col min="1274" max="1274" width="7.140625" style="229" customWidth="1"/>
    <col min="1275" max="1275" width="10.42578125" style="229" customWidth="1"/>
    <col min="1276" max="1276" width="7.140625" style="229" customWidth="1"/>
    <col min="1277" max="1277" width="9.140625" style="229" customWidth="1"/>
    <col min="1278" max="1278" width="7.28515625" style="229" customWidth="1"/>
    <col min="1279" max="1279" width="9.140625" style="229" customWidth="1"/>
    <col min="1280" max="1280" width="6.85546875" style="229" customWidth="1"/>
    <col min="1281" max="1281" width="10.28515625" style="229" customWidth="1"/>
    <col min="1282" max="1283" width="9.140625" style="229" customWidth="1"/>
    <col min="1284" max="1284" width="7.140625" style="229" customWidth="1"/>
    <col min="1285" max="1285" width="10.42578125" style="229" customWidth="1"/>
    <col min="1286" max="1286" width="7.140625" style="229" customWidth="1"/>
    <col min="1287" max="1287" width="9.140625" style="229"/>
    <col min="1288" max="1288" width="7.28515625" style="229" customWidth="1"/>
    <col min="1289" max="1289" width="9.140625" style="229"/>
    <col min="1290" max="1290" width="6.85546875" style="229" customWidth="1"/>
    <col min="1291" max="1291" width="10.28515625" style="229" customWidth="1"/>
    <col min="1292" max="1512" width="9.140625" style="229"/>
    <col min="1513" max="1513" width="8.5703125" style="229" customWidth="1"/>
    <col min="1514" max="1514" width="21.42578125" style="229" customWidth="1"/>
    <col min="1515" max="1515" width="12.42578125" style="229" customWidth="1"/>
    <col min="1516" max="1516" width="0" style="229" hidden="1" customWidth="1"/>
    <col min="1517" max="1517" width="13.85546875" style="229" customWidth="1"/>
    <col min="1518" max="1521" width="9.140625" style="229" customWidth="1"/>
    <col min="1522" max="1522" width="11.7109375" style="229" customWidth="1"/>
    <col min="1523" max="1523" width="10.5703125" style="229" customWidth="1"/>
    <col min="1524" max="1524" width="10.28515625" style="229" customWidth="1"/>
    <col min="1525" max="1525" width="10.85546875" style="229" customWidth="1"/>
    <col min="1526" max="1526" width="11.140625" style="229" customWidth="1"/>
    <col min="1527" max="1527" width="12.5703125" style="229" customWidth="1"/>
    <col min="1528" max="1528" width="18.28515625" style="229" customWidth="1"/>
    <col min="1529" max="1529" width="18.42578125" style="229" customWidth="1"/>
    <col min="1530" max="1530" width="7.140625" style="229" customWidth="1"/>
    <col min="1531" max="1531" width="10.42578125" style="229" customWidth="1"/>
    <col min="1532" max="1532" width="7.140625" style="229" customWidth="1"/>
    <col min="1533" max="1533" width="9.140625" style="229" customWidth="1"/>
    <col min="1534" max="1534" width="7.28515625" style="229" customWidth="1"/>
    <col min="1535" max="1535" width="9.140625" style="229" customWidth="1"/>
    <col min="1536" max="1536" width="6.85546875" style="229" customWidth="1"/>
    <col min="1537" max="1537" width="10.28515625" style="229" customWidth="1"/>
    <col min="1538" max="1539" width="9.140625" style="229" customWidth="1"/>
    <col min="1540" max="1540" width="7.140625" style="229" customWidth="1"/>
    <col min="1541" max="1541" width="10.42578125" style="229" customWidth="1"/>
    <col min="1542" max="1542" width="7.140625" style="229" customWidth="1"/>
    <col min="1543" max="1543" width="9.140625" style="229"/>
    <col min="1544" max="1544" width="7.28515625" style="229" customWidth="1"/>
    <col min="1545" max="1545" width="9.140625" style="229"/>
    <col min="1546" max="1546" width="6.85546875" style="229" customWidth="1"/>
    <col min="1547" max="1547" width="10.28515625" style="229" customWidth="1"/>
    <col min="1548" max="1768" width="9.140625" style="229"/>
    <col min="1769" max="1769" width="8.5703125" style="229" customWidth="1"/>
    <col min="1770" max="1770" width="21.42578125" style="229" customWidth="1"/>
    <col min="1771" max="1771" width="12.42578125" style="229" customWidth="1"/>
    <col min="1772" max="1772" width="0" style="229" hidden="1" customWidth="1"/>
    <col min="1773" max="1773" width="13.85546875" style="229" customWidth="1"/>
    <col min="1774" max="1777" width="9.140625" style="229" customWidth="1"/>
    <col min="1778" max="1778" width="11.7109375" style="229" customWidth="1"/>
    <col min="1779" max="1779" width="10.5703125" style="229" customWidth="1"/>
    <col min="1780" max="1780" width="10.28515625" style="229" customWidth="1"/>
    <col min="1781" max="1781" width="10.85546875" style="229" customWidth="1"/>
    <col min="1782" max="1782" width="11.140625" style="229" customWidth="1"/>
    <col min="1783" max="1783" width="12.5703125" style="229" customWidth="1"/>
    <col min="1784" max="1784" width="18.28515625" style="229" customWidth="1"/>
    <col min="1785" max="1785" width="18.42578125" style="229" customWidth="1"/>
    <col min="1786" max="1786" width="7.140625" style="229" customWidth="1"/>
    <col min="1787" max="1787" width="10.42578125" style="229" customWidth="1"/>
    <col min="1788" max="1788" width="7.140625" style="229" customWidth="1"/>
    <col min="1789" max="1789" width="9.140625" style="229" customWidth="1"/>
    <col min="1790" max="1790" width="7.28515625" style="229" customWidth="1"/>
    <col min="1791" max="1791" width="9.140625" style="229" customWidth="1"/>
    <col min="1792" max="1792" width="6.85546875" style="229" customWidth="1"/>
    <col min="1793" max="1793" width="10.28515625" style="229" customWidth="1"/>
    <col min="1794" max="1795" width="9.140625" style="229" customWidth="1"/>
    <col min="1796" max="1796" width="7.140625" style="229" customWidth="1"/>
    <col min="1797" max="1797" width="10.42578125" style="229" customWidth="1"/>
    <col min="1798" max="1798" width="7.140625" style="229" customWidth="1"/>
    <col min="1799" max="1799" width="9.140625" style="229"/>
    <col min="1800" max="1800" width="7.28515625" style="229" customWidth="1"/>
    <col min="1801" max="1801" width="9.140625" style="229"/>
    <col min="1802" max="1802" width="6.85546875" style="229" customWidth="1"/>
    <col min="1803" max="1803" width="10.28515625" style="229" customWidth="1"/>
    <col min="1804" max="2024" width="9.140625" style="229"/>
    <col min="2025" max="2025" width="8.5703125" style="229" customWidth="1"/>
    <col min="2026" max="2026" width="21.42578125" style="229" customWidth="1"/>
    <col min="2027" max="2027" width="12.42578125" style="229" customWidth="1"/>
    <col min="2028" max="2028" width="0" style="229" hidden="1" customWidth="1"/>
    <col min="2029" max="2029" width="13.85546875" style="229" customWidth="1"/>
    <col min="2030" max="2033" width="9.140625" style="229" customWidth="1"/>
    <col min="2034" max="2034" width="11.7109375" style="229" customWidth="1"/>
    <col min="2035" max="2035" width="10.5703125" style="229" customWidth="1"/>
    <col min="2036" max="2036" width="10.28515625" style="229" customWidth="1"/>
    <col min="2037" max="2037" width="10.85546875" style="229" customWidth="1"/>
    <col min="2038" max="2038" width="11.140625" style="229" customWidth="1"/>
    <col min="2039" max="2039" width="12.5703125" style="229" customWidth="1"/>
    <col min="2040" max="2040" width="18.28515625" style="229" customWidth="1"/>
    <col min="2041" max="2041" width="18.42578125" style="229" customWidth="1"/>
    <col min="2042" max="2042" width="7.140625" style="229" customWidth="1"/>
    <col min="2043" max="2043" width="10.42578125" style="229" customWidth="1"/>
    <col min="2044" max="2044" width="7.140625" style="229" customWidth="1"/>
    <col min="2045" max="2045" width="9.140625" style="229" customWidth="1"/>
    <col min="2046" max="2046" width="7.28515625" style="229" customWidth="1"/>
    <col min="2047" max="2047" width="9.140625" style="229" customWidth="1"/>
    <col min="2048" max="2048" width="6.85546875" style="229" customWidth="1"/>
    <col min="2049" max="2049" width="10.28515625" style="229" customWidth="1"/>
    <col min="2050" max="2051" width="9.140625" style="229" customWidth="1"/>
    <col min="2052" max="2052" width="7.140625" style="229" customWidth="1"/>
    <col min="2053" max="2053" width="10.42578125" style="229" customWidth="1"/>
    <col min="2054" max="2054" width="7.140625" style="229" customWidth="1"/>
    <col min="2055" max="2055" width="9.140625" style="229"/>
    <col min="2056" max="2056" width="7.28515625" style="229" customWidth="1"/>
    <col min="2057" max="2057" width="9.140625" style="229"/>
    <col min="2058" max="2058" width="6.85546875" style="229" customWidth="1"/>
    <col min="2059" max="2059" width="10.28515625" style="229" customWidth="1"/>
    <col min="2060" max="2280" width="9.140625" style="229"/>
    <col min="2281" max="2281" width="8.5703125" style="229" customWidth="1"/>
    <col min="2282" max="2282" width="21.42578125" style="229" customWidth="1"/>
    <col min="2283" max="2283" width="12.42578125" style="229" customWidth="1"/>
    <col min="2284" max="2284" width="0" style="229" hidden="1" customWidth="1"/>
    <col min="2285" max="2285" width="13.85546875" style="229" customWidth="1"/>
    <col min="2286" max="2289" width="9.140625" style="229" customWidth="1"/>
    <col min="2290" max="2290" width="11.7109375" style="229" customWidth="1"/>
    <col min="2291" max="2291" width="10.5703125" style="229" customWidth="1"/>
    <col min="2292" max="2292" width="10.28515625" style="229" customWidth="1"/>
    <col min="2293" max="2293" width="10.85546875" style="229" customWidth="1"/>
    <col min="2294" max="2294" width="11.140625" style="229" customWidth="1"/>
    <col min="2295" max="2295" width="12.5703125" style="229" customWidth="1"/>
    <col min="2296" max="2296" width="18.28515625" style="229" customWidth="1"/>
    <col min="2297" max="2297" width="18.42578125" style="229" customWidth="1"/>
    <col min="2298" max="2298" width="7.140625" style="229" customWidth="1"/>
    <col min="2299" max="2299" width="10.42578125" style="229" customWidth="1"/>
    <col min="2300" max="2300" width="7.140625" style="229" customWidth="1"/>
    <col min="2301" max="2301" width="9.140625" style="229" customWidth="1"/>
    <col min="2302" max="2302" width="7.28515625" style="229" customWidth="1"/>
    <col min="2303" max="2303" width="9.140625" style="229" customWidth="1"/>
    <col min="2304" max="2304" width="6.85546875" style="229" customWidth="1"/>
    <col min="2305" max="2305" width="10.28515625" style="229" customWidth="1"/>
    <col min="2306" max="2307" width="9.140625" style="229" customWidth="1"/>
    <col min="2308" max="2308" width="7.140625" style="229" customWidth="1"/>
    <col min="2309" max="2309" width="10.42578125" style="229" customWidth="1"/>
    <col min="2310" max="2310" width="7.140625" style="229" customWidth="1"/>
    <col min="2311" max="2311" width="9.140625" style="229"/>
    <col min="2312" max="2312" width="7.28515625" style="229" customWidth="1"/>
    <col min="2313" max="2313" width="9.140625" style="229"/>
    <col min="2314" max="2314" width="6.85546875" style="229" customWidth="1"/>
    <col min="2315" max="2315" width="10.28515625" style="229" customWidth="1"/>
    <col min="2316" max="2536" width="9.140625" style="229"/>
    <col min="2537" max="2537" width="8.5703125" style="229" customWidth="1"/>
    <col min="2538" max="2538" width="21.42578125" style="229" customWidth="1"/>
    <col min="2539" max="2539" width="12.42578125" style="229" customWidth="1"/>
    <col min="2540" max="2540" width="0" style="229" hidden="1" customWidth="1"/>
    <col min="2541" max="2541" width="13.85546875" style="229" customWidth="1"/>
    <col min="2542" max="2545" width="9.140625" style="229" customWidth="1"/>
    <col min="2546" max="2546" width="11.7109375" style="229" customWidth="1"/>
    <col min="2547" max="2547" width="10.5703125" style="229" customWidth="1"/>
    <col min="2548" max="2548" width="10.28515625" style="229" customWidth="1"/>
    <col min="2549" max="2549" width="10.85546875" style="229" customWidth="1"/>
    <col min="2550" max="2550" width="11.140625" style="229" customWidth="1"/>
    <col min="2551" max="2551" width="12.5703125" style="229" customWidth="1"/>
    <col min="2552" max="2552" width="18.28515625" style="229" customWidth="1"/>
    <col min="2553" max="2553" width="18.42578125" style="229" customWidth="1"/>
    <col min="2554" max="2554" width="7.140625" style="229" customWidth="1"/>
    <col min="2555" max="2555" width="10.42578125" style="229" customWidth="1"/>
    <col min="2556" max="2556" width="7.140625" style="229" customWidth="1"/>
    <col min="2557" max="2557" width="9.140625" style="229" customWidth="1"/>
    <col min="2558" max="2558" width="7.28515625" style="229" customWidth="1"/>
    <col min="2559" max="2559" width="9.140625" style="229" customWidth="1"/>
    <col min="2560" max="2560" width="6.85546875" style="229" customWidth="1"/>
    <col min="2561" max="2561" width="10.28515625" style="229" customWidth="1"/>
    <col min="2562" max="2563" width="9.140625" style="229" customWidth="1"/>
    <col min="2564" max="2564" width="7.140625" style="229" customWidth="1"/>
    <col min="2565" max="2565" width="10.42578125" style="229" customWidth="1"/>
    <col min="2566" max="2566" width="7.140625" style="229" customWidth="1"/>
    <col min="2567" max="2567" width="9.140625" style="229"/>
    <col min="2568" max="2568" width="7.28515625" style="229" customWidth="1"/>
    <col min="2569" max="2569" width="9.140625" style="229"/>
    <col min="2570" max="2570" width="6.85546875" style="229" customWidth="1"/>
    <col min="2571" max="2571" width="10.28515625" style="229" customWidth="1"/>
    <col min="2572" max="2792" width="9.140625" style="229"/>
    <col min="2793" max="2793" width="8.5703125" style="229" customWidth="1"/>
    <col min="2794" max="2794" width="21.42578125" style="229" customWidth="1"/>
    <col min="2795" max="2795" width="12.42578125" style="229" customWidth="1"/>
    <col min="2796" max="2796" width="0" style="229" hidden="1" customWidth="1"/>
    <col min="2797" max="2797" width="13.85546875" style="229" customWidth="1"/>
    <col min="2798" max="2801" width="9.140625" style="229" customWidth="1"/>
    <col min="2802" max="2802" width="11.7109375" style="229" customWidth="1"/>
    <col min="2803" max="2803" width="10.5703125" style="229" customWidth="1"/>
    <col min="2804" max="2804" width="10.28515625" style="229" customWidth="1"/>
    <col min="2805" max="2805" width="10.85546875" style="229" customWidth="1"/>
    <col min="2806" max="2806" width="11.140625" style="229" customWidth="1"/>
    <col min="2807" max="2807" width="12.5703125" style="229" customWidth="1"/>
    <col min="2808" max="2808" width="18.28515625" style="229" customWidth="1"/>
    <col min="2809" max="2809" width="18.42578125" style="229" customWidth="1"/>
    <col min="2810" max="2810" width="7.140625" style="229" customWidth="1"/>
    <col min="2811" max="2811" width="10.42578125" style="229" customWidth="1"/>
    <col min="2812" max="2812" width="7.140625" style="229" customWidth="1"/>
    <col min="2813" max="2813" width="9.140625" style="229" customWidth="1"/>
    <col min="2814" max="2814" width="7.28515625" style="229" customWidth="1"/>
    <col min="2815" max="2815" width="9.140625" style="229" customWidth="1"/>
    <col min="2816" max="2816" width="6.85546875" style="229" customWidth="1"/>
    <col min="2817" max="2817" width="10.28515625" style="229" customWidth="1"/>
    <col min="2818" max="2819" width="9.140625" style="229" customWidth="1"/>
    <col min="2820" max="2820" width="7.140625" style="229" customWidth="1"/>
    <col min="2821" max="2821" width="10.42578125" style="229" customWidth="1"/>
    <col min="2822" max="2822" width="7.140625" style="229" customWidth="1"/>
    <col min="2823" max="2823" width="9.140625" style="229"/>
    <col min="2824" max="2824" width="7.28515625" style="229" customWidth="1"/>
    <col min="2825" max="2825" width="9.140625" style="229"/>
    <col min="2826" max="2826" width="6.85546875" style="229" customWidth="1"/>
    <col min="2827" max="2827" width="10.28515625" style="229" customWidth="1"/>
    <col min="2828" max="3048" width="9.140625" style="229"/>
    <col min="3049" max="3049" width="8.5703125" style="229" customWidth="1"/>
    <col min="3050" max="3050" width="21.42578125" style="229" customWidth="1"/>
    <col min="3051" max="3051" width="12.42578125" style="229" customWidth="1"/>
    <col min="3052" max="3052" width="0" style="229" hidden="1" customWidth="1"/>
    <col min="3053" max="3053" width="13.85546875" style="229" customWidth="1"/>
    <col min="3054" max="3057" width="9.140625" style="229" customWidth="1"/>
    <col min="3058" max="3058" width="11.7109375" style="229" customWidth="1"/>
    <col min="3059" max="3059" width="10.5703125" style="229" customWidth="1"/>
    <col min="3060" max="3060" width="10.28515625" style="229" customWidth="1"/>
    <col min="3061" max="3061" width="10.85546875" style="229" customWidth="1"/>
    <col min="3062" max="3062" width="11.140625" style="229" customWidth="1"/>
    <col min="3063" max="3063" width="12.5703125" style="229" customWidth="1"/>
    <col min="3064" max="3064" width="18.28515625" style="229" customWidth="1"/>
    <col min="3065" max="3065" width="18.42578125" style="229" customWidth="1"/>
    <col min="3066" max="3066" width="7.140625" style="229" customWidth="1"/>
    <col min="3067" max="3067" width="10.42578125" style="229" customWidth="1"/>
    <col min="3068" max="3068" width="7.140625" style="229" customWidth="1"/>
    <col min="3069" max="3069" width="9.140625" style="229" customWidth="1"/>
    <col min="3070" max="3070" width="7.28515625" style="229" customWidth="1"/>
    <col min="3071" max="3071" width="9.140625" style="229" customWidth="1"/>
    <col min="3072" max="3072" width="6.85546875" style="229" customWidth="1"/>
    <col min="3073" max="3073" width="10.28515625" style="229" customWidth="1"/>
    <col min="3074" max="3075" width="9.140625" style="229" customWidth="1"/>
    <col min="3076" max="3076" width="7.140625" style="229" customWidth="1"/>
    <col min="3077" max="3077" width="10.42578125" style="229" customWidth="1"/>
    <col min="3078" max="3078" width="7.140625" style="229" customWidth="1"/>
    <col min="3079" max="3079" width="9.140625" style="229"/>
    <col min="3080" max="3080" width="7.28515625" style="229" customWidth="1"/>
    <col min="3081" max="3081" width="9.140625" style="229"/>
    <col min="3082" max="3082" width="6.85546875" style="229" customWidth="1"/>
    <col min="3083" max="3083" width="10.28515625" style="229" customWidth="1"/>
    <col min="3084" max="3304" width="9.140625" style="229"/>
    <col min="3305" max="3305" width="8.5703125" style="229" customWidth="1"/>
    <col min="3306" max="3306" width="21.42578125" style="229" customWidth="1"/>
    <col min="3307" max="3307" width="12.42578125" style="229" customWidth="1"/>
    <col min="3308" max="3308" width="0" style="229" hidden="1" customWidth="1"/>
    <col min="3309" max="3309" width="13.85546875" style="229" customWidth="1"/>
    <col min="3310" max="3313" width="9.140625" style="229" customWidth="1"/>
    <col min="3314" max="3314" width="11.7109375" style="229" customWidth="1"/>
    <col min="3315" max="3315" width="10.5703125" style="229" customWidth="1"/>
    <col min="3316" max="3316" width="10.28515625" style="229" customWidth="1"/>
    <col min="3317" max="3317" width="10.85546875" style="229" customWidth="1"/>
    <col min="3318" max="3318" width="11.140625" style="229" customWidth="1"/>
    <col min="3319" max="3319" width="12.5703125" style="229" customWidth="1"/>
    <col min="3320" max="3320" width="18.28515625" style="229" customWidth="1"/>
    <col min="3321" max="3321" width="18.42578125" style="229" customWidth="1"/>
    <col min="3322" max="3322" width="7.140625" style="229" customWidth="1"/>
    <col min="3323" max="3323" width="10.42578125" style="229" customWidth="1"/>
    <col min="3324" max="3324" width="7.140625" style="229" customWidth="1"/>
    <col min="3325" max="3325" width="9.140625" style="229" customWidth="1"/>
    <col min="3326" max="3326" width="7.28515625" style="229" customWidth="1"/>
    <col min="3327" max="3327" width="9.140625" style="229" customWidth="1"/>
    <col min="3328" max="3328" width="6.85546875" style="229" customWidth="1"/>
    <col min="3329" max="3329" width="10.28515625" style="229" customWidth="1"/>
    <col min="3330" max="3331" width="9.140625" style="229" customWidth="1"/>
    <col min="3332" max="3332" width="7.140625" style="229" customWidth="1"/>
    <col min="3333" max="3333" width="10.42578125" style="229" customWidth="1"/>
    <col min="3334" max="3334" width="7.140625" style="229" customWidth="1"/>
    <col min="3335" max="3335" width="9.140625" style="229"/>
    <col min="3336" max="3336" width="7.28515625" style="229" customWidth="1"/>
    <col min="3337" max="3337" width="9.140625" style="229"/>
    <col min="3338" max="3338" width="6.85546875" style="229" customWidth="1"/>
    <col min="3339" max="3339" width="10.28515625" style="229" customWidth="1"/>
    <col min="3340" max="3560" width="9.140625" style="229"/>
    <col min="3561" max="3561" width="8.5703125" style="229" customWidth="1"/>
    <col min="3562" max="3562" width="21.42578125" style="229" customWidth="1"/>
    <col min="3563" max="3563" width="12.42578125" style="229" customWidth="1"/>
    <col min="3564" max="3564" width="0" style="229" hidden="1" customWidth="1"/>
    <col min="3565" max="3565" width="13.85546875" style="229" customWidth="1"/>
    <col min="3566" max="3569" width="9.140625" style="229" customWidth="1"/>
    <col min="3570" max="3570" width="11.7109375" style="229" customWidth="1"/>
    <col min="3571" max="3571" width="10.5703125" style="229" customWidth="1"/>
    <col min="3572" max="3572" width="10.28515625" style="229" customWidth="1"/>
    <col min="3573" max="3573" width="10.85546875" style="229" customWidth="1"/>
    <col min="3574" max="3574" width="11.140625" style="229" customWidth="1"/>
    <col min="3575" max="3575" width="12.5703125" style="229" customWidth="1"/>
    <col min="3576" max="3576" width="18.28515625" style="229" customWidth="1"/>
    <col min="3577" max="3577" width="18.42578125" style="229" customWidth="1"/>
    <col min="3578" max="3578" width="7.140625" style="229" customWidth="1"/>
    <col min="3579" max="3579" width="10.42578125" style="229" customWidth="1"/>
    <col min="3580" max="3580" width="7.140625" style="229" customWidth="1"/>
    <col min="3581" max="3581" width="9.140625" style="229" customWidth="1"/>
    <col min="3582" max="3582" width="7.28515625" style="229" customWidth="1"/>
    <col min="3583" max="3583" width="9.140625" style="229" customWidth="1"/>
    <col min="3584" max="3584" width="6.85546875" style="229" customWidth="1"/>
    <col min="3585" max="3585" width="10.28515625" style="229" customWidth="1"/>
    <col min="3586" max="3587" width="9.140625" style="229" customWidth="1"/>
    <col min="3588" max="3588" width="7.140625" style="229" customWidth="1"/>
    <col min="3589" max="3589" width="10.42578125" style="229" customWidth="1"/>
    <col min="3590" max="3590" width="7.140625" style="229" customWidth="1"/>
    <col min="3591" max="3591" width="9.140625" style="229"/>
    <col min="3592" max="3592" width="7.28515625" style="229" customWidth="1"/>
    <col min="3593" max="3593" width="9.140625" style="229"/>
    <col min="3594" max="3594" width="6.85546875" style="229" customWidth="1"/>
    <col min="3595" max="3595" width="10.28515625" style="229" customWidth="1"/>
    <col min="3596" max="3816" width="9.140625" style="229"/>
    <col min="3817" max="3817" width="8.5703125" style="229" customWidth="1"/>
    <col min="3818" max="3818" width="21.42578125" style="229" customWidth="1"/>
    <col min="3819" max="3819" width="12.42578125" style="229" customWidth="1"/>
    <col min="3820" max="3820" width="0" style="229" hidden="1" customWidth="1"/>
    <col min="3821" max="3821" width="13.85546875" style="229" customWidth="1"/>
    <col min="3822" max="3825" width="9.140625" style="229" customWidth="1"/>
    <col min="3826" max="3826" width="11.7109375" style="229" customWidth="1"/>
    <col min="3827" max="3827" width="10.5703125" style="229" customWidth="1"/>
    <col min="3828" max="3828" width="10.28515625" style="229" customWidth="1"/>
    <col min="3829" max="3829" width="10.85546875" style="229" customWidth="1"/>
    <col min="3830" max="3830" width="11.140625" style="229" customWidth="1"/>
    <col min="3831" max="3831" width="12.5703125" style="229" customWidth="1"/>
    <col min="3832" max="3832" width="18.28515625" style="229" customWidth="1"/>
    <col min="3833" max="3833" width="18.42578125" style="229" customWidth="1"/>
    <col min="3834" max="3834" width="7.140625" style="229" customWidth="1"/>
    <col min="3835" max="3835" width="10.42578125" style="229" customWidth="1"/>
    <col min="3836" max="3836" width="7.140625" style="229" customWidth="1"/>
    <col min="3837" max="3837" width="9.140625" style="229" customWidth="1"/>
    <col min="3838" max="3838" width="7.28515625" style="229" customWidth="1"/>
    <col min="3839" max="3839" width="9.140625" style="229" customWidth="1"/>
    <col min="3840" max="3840" width="6.85546875" style="229" customWidth="1"/>
    <col min="3841" max="3841" width="10.28515625" style="229" customWidth="1"/>
    <col min="3842" max="3843" width="9.140625" style="229" customWidth="1"/>
    <col min="3844" max="3844" width="7.140625" style="229" customWidth="1"/>
    <col min="3845" max="3845" width="10.42578125" style="229" customWidth="1"/>
    <col min="3846" max="3846" width="7.140625" style="229" customWidth="1"/>
    <col min="3847" max="3847" width="9.140625" style="229"/>
    <col min="3848" max="3848" width="7.28515625" style="229" customWidth="1"/>
    <col min="3849" max="3849" width="9.140625" style="229"/>
    <col min="3850" max="3850" width="6.85546875" style="229" customWidth="1"/>
    <col min="3851" max="3851" width="10.28515625" style="229" customWidth="1"/>
    <col min="3852" max="4072" width="9.140625" style="229"/>
    <col min="4073" max="4073" width="8.5703125" style="229" customWidth="1"/>
    <col min="4074" max="4074" width="21.42578125" style="229" customWidth="1"/>
    <col min="4075" max="4075" width="12.42578125" style="229" customWidth="1"/>
    <col min="4076" max="4076" width="0" style="229" hidden="1" customWidth="1"/>
    <col min="4077" max="4077" width="13.85546875" style="229" customWidth="1"/>
    <col min="4078" max="4081" width="9.140625" style="229" customWidth="1"/>
    <col min="4082" max="4082" width="11.7109375" style="229" customWidth="1"/>
    <col min="4083" max="4083" width="10.5703125" style="229" customWidth="1"/>
    <col min="4084" max="4084" width="10.28515625" style="229" customWidth="1"/>
    <col min="4085" max="4085" width="10.85546875" style="229" customWidth="1"/>
    <col min="4086" max="4086" width="11.140625" style="229" customWidth="1"/>
    <col min="4087" max="4087" width="12.5703125" style="229" customWidth="1"/>
    <col min="4088" max="4088" width="18.28515625" style="229" customWidth="1"/>
    <col min="4089" max="4089" width="18.42578125" style="229" customWidth="1"/>
    <col min="4090" max="4090" width="7.140625" style="229" customWidth="1"/>
    <col min="4091" max="4091" width="10.42578125" style="229" customWidth="1"/>
    <col min="4092" max="4092" width="7.140625" style="229" customWidth="1"/>
    <col min="4093" max="4093" width="9.140625" style="229" customWidth="1"/>
    <col min="4094" max="4094" width="7.28515625" style="229" customWidth="1"/>
    <col min="4095" max="4095" width="9.140625" style="229" customWidth="1"/>
    <col min="4096" max="4096" width="6.85546875" style="229" customWidth="1"/>
    <col min="4097" max="4097" width="10.28515625" style="229" customWidth="1"/>
    <col min="4098" max="4099" width="9.140625" style="229" customWidth="1"/>
    <col min="4100" max="4100" width="7.140625" style="229" customWidth="1"/>
    <col min="4101" max="4101" width="10.42578125" style="229" customWidth="1"/>
    <col min="4102" max="4102" width="7.140625" style="229" customWidth="1"/>
    <col min="4103" max="4103" width="9.140625" style="229"/>
    <col min="4104" max="4104" width="7.28515625" style="229" customWidth="1"/>
    <col min="4105" max="4105" width="9.140625" style="229"/>
    <col min="4106" max="4106" width="6.85546875" style="229" customWidth="1"/>
    <col min="4107" max="4107" width="10.28515625" style="229" customWidth="1"/>
    <col min="4108" max="4328" width="9.140625" style="229"/>
    <col min="4329" max="4329" width="8.5703125" style="229" customWidth="1"/>
    <col min="4330" max="4330" width="21.42578125" style="229" customWidth="1"/>
    <col min="4331" max="4331" width="12.42578125" style="229" customWidth="1"/>
    <col min="4332" max="4332" width="0" style="229" hidden="1" customWidth="1"/>
    <col min="4333" max="4333" width="13.85546875" style="229" customWidth="1"/>
    <col min="4334" max="4337" width="9.140625" style="229" customWidth="1"/>
    <col min="4338" max="4338" width="11.7109375" style="229" customWidth="1"/>
    <col min="4339" max="4339" width="10.5703125" style="229" customWidth="1"/>
    <col min="4340" max="4340" width="10.28515625" style="229" customWidth="1"/>
    <col min="4341" max="4341" width="10.85546875" style="229" customWidth="1"/>
    <col min="4342" max="4342" width="11.140625" style="229" customWidth="1"/>
    <col min="4343" max="4343" width="12.5703125" style="229" customWidth="1"/>
    <col min="4344" max="4344" width="18.28515625" style="229" customWidth="1"/>
    <col min="4345" max="4345" width="18.42578125" style="229" customWidth="1"/>
    <col min="4346" max="4346" width="7.140625" style="229" customWidth="1"/>
    <col min="4347" max="4347" width="10.42578125" style="229" customWidth="1"/>
    <col min="4348" max="4348" width="7.140625" style="229" customWidth="1"/>
    <col min="4349" max="4349" width="9.140625" style="229" customWidth="1"/>
    <col min="4350" max="4350" width="7.28515625" style="229" customWidth="1"/>
    <col min="4351" max="4351" width="9.140625" style="229" customWidth="1"/>
    <col min="4352" max="4352" width="6.85546875" style="229" customWidth="1"/>
    <col min="4353" max="4353" width="10.28515625" style="229" customWidth="1"/>
    <col min="4354" max="4355" width="9.140625" style="229" customWidth="1"/>
    <col min="4356" max="4356" width="7.140625" style="229" customWidth="1"/>
    <col min="4357" max="4357" width="10.42578125" style="229" customWidth="1"/>
    <col min="4358" max="4358" width="7.140625" style="229" customWidth="1"/>
    <col min="4359" max="4359" width="9.140625" style="229"/>
    <col min="4360" max="4360" width="7.28515625" style="229" customWidth="1"/>
    <col min="4361" max="4361" width="9.140625" style="229"/>
    <col min="4362" max="4362" width="6.85546875" style="229" customWidth="1"/>
    <col min="4363" max="4363" width="10.28515625" style="229" customWidth="1"/>
    <col min="4364" max="4584" width="9.140625" style="229"/>
    <col min="4585" max="4585" width="8.5703125" style="229" customWidth="1"/>
    <col min="4586" max="4586" width="21.42578125" style="229" customWidth="1"/>
    <col min="4587" max="4587" width="12.42578125" style="229" customWidth="1"/>
    <col min="4588" max="4588" width="0" style="229" hidden="1" customWidth="1"/>
    <col min="4589" max="4589" width="13.85546875" style="229" customWidth="1"/>
    <col min="4590" max="4593" width="9.140625" style="229" customWidth="1"/>
    <col min="4594" max="4594" width="11.7109375" style="229" customWidth="1"/>
    <col min="4595" max="4595" width="10.5703125" style="229" customWidth="1"/>
    <col min="4596" max="4596" width="10.28515625" style="229" customWidth="1"/>
    <col min="4597" max="4597" width="10.85546875" style="229" customWidth="1"/>
    <col min="4598" max="4598" width="11.140625" style="229" customWidth="1"/>
    <col min="4599" max="4599" width="12.5703125" style="229" customWidth="1"/>
    <col min="4600" max="4600" width="18.28515625" style="229" customWidth="1"/>
    <col min="4601" max="4601" width="18.42578125" style="229" customWidth="1"/>
    <col min="4602" max="4602" width="7.140625" style="229" customWidth="1"/>
    <col min="4603" max="4603" width="10.42578125" style="229" customWidth="1"/>
    <col min="4604" max="4604" width="7.140625" style="229" customWidth="1"/>
    <col min="4605" max="4605" width="9.140625" style="229" customWidth="1"/>
    <col min="4606" max="4606" width="7.28515625" style="229" customWidth="1"/>
    <col min="4607" max="4607" width="9.140625" style="229" customWidth="1"/>
    <col min="4608" max="4608" width="6.85546875" style="229" customWidth="1"/>
    <col min="4609" max="4609" width="10.28515625" style="229" customWidth="1"/>
    <col min="4610" max="4611" width="9.140625" style="229" customWidth="1"/>
    <col min="4612" max="4612" width="7.140625" style="229" customWidth="1"/>
    <col min="4613" max="4613" width="10.42578125" style="229" customWidth="1"/>
    <col min="4614" max="4614" width="7.140625" style="229" customWidth="1"/>
    <col min="4615" max="4615" width="9.140625" style="229"/>
    <col min="4616" max="4616" width="7.28515625" style="229" customWidth="1"/>
    <col min="4617" max="4617" width="9.140625" style="229"/>
    <col min="4618" max="4618" width="6.85546875" style="229" customWidth="1"/>
    <col min="4619" max="4619" width="10.28515625" style="229" customWidth="1"/>
    <col min="4620" max="4840" width="9.140625" style="229"/>
    <col min="4841" max="4841" width="8.5703125" style="229" customWidth="1"/>
    <col min="4842" max="4842" width="21.42578125" style="229" customWidth="1"/>
    <col min="4843" max="4843" width="12.42578125" style="229" customWidth="1"/>
    <col min="4844" max="4844" width="0" style="229" hidden="1" customWidth="1"/>
    <col min="4845" max="4845" width="13.85546875" style="229" customWidth="1"/>
    <col min="4846" max="4849" width="9.140625" style="229" customWidth="1"/>
    <col min="4850" max="4850" width="11.7109375" style="229" customWidth="1"/>
    <col min="4851" max="4851" width="10.5703125" style="229" customWidth="1"/>
    <col min="4852" max="4852" width="10.28515625" style="229" customWidth="1"/>
    <col min="4853" max="4853" width="10.85546875" style="229" customWidth="1"/>
    <col min="4854" max="4854" width="11.140625" style="229" customWidth="1"/>
    <col min="4855" max="4855" width="12.5703125" style="229" customWidth="1"/>
    <col min="4856" max="4856" width="18.28515625" style="229" customWidth="1"/>
    <col min="4857" max="4857" width="18.42578125" style="229" customWidth="1"/>
    <col min="4858" max="4858" width="7.140625" style="229" customWidth="1"/>
    <col min="4859" max="4859" width="10.42578125" style="229" customWidth="1"/>
    <col min="4860" max="4860" width="7.140625" style="229" customWidth="1"/>
    <col min="4861" max="4861" width="9.140625" style="229" customWidth="1"/>
    <col min="4862" max="4862" width="7.28515625" style="229" customWidth="1"/>
    <col min="4863" max="4863" width="9.140625" style="229" customWidth="1"/>
    <col min="4864" max="4864" width="6.85546875" style="229" customWidth="1"/>
    <col min="4865" max="4865" width="10.28515625" style="229" customWidth="1"/>
    <col min="4866" max="4867" width="9.140625" style="229" customWidth="1"/>
    <col min="4868" max="4868" width="7.140625" style="229" customWidth="1"/>
    <col min="4869" max="4869" width="10.42578125" style="229" customWidth="1"/>
    <col min="4870" max="4870" width="7.140625" style="229" customWidth="1"/>
    <col min="4871" max="4871" width="9.140625" style="229"/>
    <col min="4872" max="4872" width="7.28515625" style="229" customWidth="1"/>
    <col min="4873" max="4873" width="9.140625" style="229"/>
    <col min="4874" max="4874" width="6.85546875" style="229" customWidth="1"/>
    <col min="4875" max="4875" width="10.28515625" style="229" customWidth="1"/>
    <col min="4876" max="5096" width="9.140625" style="229"/>
    <col min="5097" max="5097" width="8.5703125" style="229" customWidth="1"/>
    <col min="5098" max="5098" width="21.42578125" style="229" customWidth="1"/>
    <col min="5099" max="5099" width="12.42578125" style="229" customWidth="1"/>
    <col min="5100" max="5100" width="0" style="229" hidden="1" customWidth="1"/>
    <col min="5101" max="5101" width="13.85546875" style="229" customWidth="1"/>
    <col min="5102" max="5105" width="9.140625" style="229" customWidth="1"/>
    <col min="5106" max="5106" width="11.7109375" style="229" customWidth="1"/>
    <col min="5107" max="5107" width="10.5703125" style="229" customWidth="1"/>
    <col min="5108" max="5108" width="10.28515625" style="229" customWidth="1"/>
    <col min="5109" max="5109" width="10.85546875" style="229" customWidth="1"/>
    <col min="5110" max="5110" width="11.140625" style="229" customWidth="1"/>
    <col min="5111" max="5111" width="12.5703125" style="229" customWidth="1"/>
    <col min="5112" max="5112" width="18.28515625" style="229" customWidth="1"/>
    <col min="5113" max="5113" width="18.42578125" style="229" customWidth="1"/>
    <col min="5114" max="5114" width="7.140625" style="229" customWidth="1"/>
    <col min="5115" max="5115" width="10.42578125" style="229" customWidth="1"/>
    <col min="5116" max="5116" width="7.140625" style="229" customWidth="1"/>
    <col min="5117" max="5117" width="9.140625" style="229" customWidth="1"/>
    <col min="5118" max="5118" width="7.28515625" style="229" customWidth="1"/>
    <col min="5119" max="5119" width="9.140625" style="229" customWidth="1"/>
    <col min="5120" max="5120" width="6.85546875" style="229" customWidth="1"/>
    <col min="5121" max="5121" width="10.28515625" style="229" customWidth="1"/>
    <col min="5122" max="5123" width="9.140625" style="229" customWidth="1"/>
    <col min="5124" max="5124" width="7.140625" style="229" customWidth="1"/>
    <col min="5125" max="5125" width="10.42578125" style="229" customWidth="1"/>
    <col min="5126" max="5126" width="7.140625" style="229" customWidth="1"/>
    <col min="5127" max="5127" width="9.140625" style="229"/>
    <col min="5128" max="5128" width="7.28515625" style="229" customWidth="1"/>
    <col min="5129" max="5129" width="9.140625" style="229"/>
    <col min="5130" max="5130" width="6.85546875" style="229" customWidth="1"/>
    <col min="5131" max="5131" width="10.28515625" style="229" customWidth="1"/>
    <col min="5132" max="5352" width="9.140625" style="229"/>
    <col min="5353" max="5353" width="8.5703125" style="229" customWidth="1"/>
    <col min="5354" max="5354" width="21.42578125" style="229" customWidth="1"/>
    <col min="5355" max="5355" width="12.42578125" style="229" customWidth="1"/>
    <col min="5356" max="5356" width="0" style="229" hidden="1" customWidth="1"/>
    <col min="5357" max="5357" width="13.85546875" style="229" customWidth="1"/>
    <col min="5358" max="5361" width="9.140625" style="229" customWidth="1"/>
    <col min="5362" max="5362" width="11.7109375" style="229" customWidth="1"/>
    <col min="5363" max="5363" width="10.5703125" style="229" customWidth="1"/>
    <col min="5364" max="5364" width="10.28515625" style="229" customWidth="1"/>
    <col min="5365" max="5365" width="10.85546875" style="229" customWidth="1"/>
    <col min="5366" max="5366" width="11.140625" style="229" customWidth="1"/>
    <col min="5367" max="5367" width="12.5703125" style="229" customWidth="1"/>
    <col min="5368" max="5368" width="18.28515625" style="229" customWidth="1"/>
    <col min="5369" max="5369" width="18.42578125" style="229" customWidth="1"/>
    <col min="5370" max="5370" width="7.140625" style="229" customWidth="1"/>
    <col min="5371" max="5371" width="10.42578125" style="229" customWidth="1"/>
    <col min="5372" max="5372" width="7.140625" style="229" customWidth="1"/>
    <col min="5373" max="5373" width="9.140625" style="229" customWidth="1"/>
    <col min="5374" max="5374" width="7.28515625" style="229" customWidth="1"/>
    <col min="5375" max="5375" width="9.140625" style="229" customWidth="1"/>
    <col min="5376" max="5376" width="6.85546875" style="229" customWidth="1"/>
    <col min="5377" max="5377" width="10.28515625" style="229" customWidth="1"/>
    <col min="5378" max="5379" width="9.140625" style="229" customWidth="1"/>
    <col min="5380" max="5380" width="7.140625" style="229" customWidth="1"/>
    <col min="5381" max="5381" width="10.42578125" style="229" customWidth="1"/>
    <col min="5382" max="5382" width="7.140625" style="229" customWidth="1"/>
    <col min="5383" max="5383" width="9.140625" style="229"/>
    <col min="5384" max="5384" width="7.28515625" style="229" customWidth="1"/>
    <col min="5385" max="5385" width="9.140625" style="229"/>
    <col min="5386" max="5386" width="6.85546875" style="229" customWidth="1"/>
    <col min="5387" max="5387" width="10.28515625" style="229" customWidth="1"/>
    <col min="5388" max="5608" width="9.140625" style="229"/>
    <col min="5609" max="5609" width="8.5703125" style="229" customWidth="1"/>
    <col min="5610" max="5610" width="21.42578125" style="229" customWidth="1"/>
    <col min="5611" max="5611" width="12.42578125" style="229" customWidth="1"/>
    <col min="5612" max="5612" width="0" style="229" hidden="1" customWidth="1"/>
    <col min="5613" max="5613" width="13.85546875" style="229" customWidth="1"/>
    <col min="5614" max="5617" width="9.140625" style="229" customWidth="1"/>
    <col min="5618" max="5618" width="11.7109375" style="229" customWidth="1"/>
    <col min="5619" max="5619" width="10.5703125" style="229" customWidth="1"/>
    <col min="5620" max="5620" width="10.28515625" style="229" customWidth="1"/>
    <col min="5621" max="5621" width="10.85546875" style="229" customWidth="1"/>
    <col min="5622" max="5622" width="11.140625" style="229" customWidth="1"/>
    <col min="5623" max="5623" width="12.5703125" style="229" customWidth="1"/>
    <col min="5624" max="5624" width="18.28515625" style="229" customWidth="1"/>
    <col min="5625" max="5625" width="18.42578125" style="229" customWidth="1"/>
    <col min="5626" max="5626" width="7.140625" style="229" customWidth="1"/>
    <col min="5627" max="5627" width="10.42578125" style="229" customWidth="1"/>
    <col min="5628" max="5628" width="7.140625" style="229" customWidth="1"/>
    <col min="5629" max="5629" width="9.140625" style="229" customWidth="1"/>
    <col min="5630" max="5630" width="7.28515625" style="229" customWidth="1"/>
    <col min="5631" max="5631" width="9.140625" style="229" customWidth="1"/>
    <col min="5632" max="5632" width="6.85546875" style="229" customWidth="1"/>
    <col min="5633" max="5633" width="10.28515625" style="229" customWidth="1"/>
    <col min="5634" max="5635" width="9.140625" style="229" customWidth="1"/>
    <col min="5636" max="5636" width="7.140625" style="229" customWidth="1"/>
    <col min="5637" max="5637" width="10.42578125" style="229" customWidth="1"/>
    <col min="5638" max="5638" width="7.140625" style="229" customWidth="1"/>
    <col min="5639" max="5639" width="9.140625" style="229"/>
    <col min="5640" max="5640" width="7.28515625" style="229" customWidth="1"/>
    <col min="5641" max="5641" width="9.140625" style="229"/>
    <col min="5642" max="5642" width="6.85546875" style="229" customWidth="1"/>
    <col min="5643" max="5643" width="10.28515625" style="229" customWidth="1"/>
    <col min="5644" max="5864" width="9.140625" style="229"/>
    <col min="5865" max="5865" width="8.5703125" style="229" customWidth="1"/>
    <col min="5866" max="5866" width="21.42578125" style="229" customWidth="1"/>
    <col min="5867" max="5867" width="12.42578125" style="229" customWidth="1"/>
    <col min="5868" max="5868" width="0" style="229" hidden="1" customWidth="1"/>
    <col min="5869" max="5869" width="13.85546875" style="229" customWidth="1"/>
    <col min="5870" max="5873" width="9.140625" style="229" customWidth="1"/>
    <col min="5874" max="5874" width="11.7109375" style="229" customWidth="1"/>
    <col min="5875" max="5875" width="10.5703125" style="229" customWidth="1"/>
    <col min="5876" max="5876" width="10.28515625" style="229" customWidth="1"/>
    <col min="5877" max="5877" width="10.85546875" style="229" customWidth="1"/>
    <col min="5878" max="5878" width="11.140625" style="229" customWidth="1"/>
    <col min="5879" max="5879" width="12.5703125" style="229" customWidth="1"/>
    <col min="5880" max="5880" width="18.28515625" style="229" customWidth="1"/>
    <col min="5881" max="5881" width="18.42578125" style="229" customWidth="1"/>
    <col min="5882" max="5882" width="7.140625" style="229" customWidth="1"/>
    <col min="5883" max="5883" width="10.42578125" style="229" customWidth="1"/>
    <col min="5884" max="5884" width="7.140625" style="229" customWidth="1"/>
    <col min="5885" max="5885" width="9.140625" style="229" customWidth="1"/>
    <col min="5886" max="5886" width="7.28515625" style="229" customWidth="1"/>
    <col min="5887" max="5887" width="9.140625" style="229" customWidth="1"/>
    <col min="5888" max="5888" width="6.85546875" style="229" customWidth="1"/>
    <col min="5889" max="5889" width="10.28515625" style="229" customWidth="1"/>
    <col min="5890" max="5891" width="9.140625" style="229" customWidth="1"/>
    <col min="5892" max="5892" width="7.140625" style="229" customWidth="1"/>
    <col min="5893" max="5893" width="10.42578125" style="229" customWidth="1"/>
    <col min="5894" max="5894" width="7.140625" style="229" customWidth="1"/>
    <col min="5895" max="5895" width="9.140625" style="229"/>
    <col min="5896" max="5896" width="7.28515625" style="229" customWidth="1"/>
    <col min="5897" max="5897" width="9.140625" style="229"/>
    <col min="5898" max="5898" width="6.85546875" style="229" customWidth="1"/>
    <col min="5899" max="5899" width="10.28515625" style="229" customWidth="1"/>
    <col min="5900" max="6120" width="9.140625" style="229"/>
    <col min="6121" max="6121" width="8.5703125" style="229" customWidth="1"/>
    <col min="6122" max="6122" width="21.42578125" style="229" customWidth="1"/>
    <col min="6123" max="6123" width="12.42578125" style="229" customWidth="1"/>
    <col min="6124" max="6124" width="0" style="229" hidden="1" customWidth="1"/>
    <col min="6125" max="6125" width="13.85546875" style="229" customWidth="1"/>
    <col min="6126" max="6129" width="9.140625" style="229" customWidth="1"/>
    <col min="6130" max="6130" width="11.7109375" style="229" customWidth="1"/>
    <col min="6131" max="6131" width="10.5703125" style="229" customWidth="1"/>
    <col min="6132" max="6132" width="10.28515625" style="229" customWidth="1"/>
    <col min="6133" max="6133" width="10.85546875" style="229" customWidth="1"/>
    <col min="6134" max="6134" width="11.140625" style="229" customWidth="1"/>
    <col min="6135" max="6135" width="12.5703125" style="229" customWidth="1"/>
    <col min="6136" max="6136" width="18.28515625" style="229" customWidth="1"/>
    <col min="6137" max="6137" width="18.42578125" style="229" customWidth="1"/>
    <col min="6138" max="6138" width="7.140625" style="229" customWidth="1"/>
    <col min="6139" max="6139" width="10.42578125" style="229" customWidth="1"/>
    <col min="6140" max="6140" width="7.140625" style="229" customWidth="1"/>
    <col min="6141" max="6141" width="9.140625" style="229" customWidth="1"/>
    <col min="6142" max="6142" width="7.28515625" style="229" customWidth="1"/>
    <col min="6143" max="6143" width="9.140625" style="229" customWidth="1"/>
    <col min="6144" max="6144" width="6.85546875" style="229" customWidth="1"/>
    <col min="6145" max="6145" width="10.28515625" style="229" customWidth="1"/>
    <col min="6146" max="6147" width="9.140625" style="229" customWidth="1"/>
    <col min="6148" max="6148" width="7.140625" style="229" customWidth="1"/>
    <col min="6149" max="6149" width="10.42578125" style="229" customWidth="1"/>
    <col min="6150" max="6150" width="7.140625" style="229" customWidth="1"/>
    <col min="6151" max="6151" width="9.140625" style="229"/>
    <col min="6152" max="6152" width="7.28515625" style="229" customWidth="1"/>
    <col min="6153" max="6153" width="9.140625" style="229"/>
    <col min="6154" max="6154" width="6.85546875" style="229" customWidth="1"/>
    <col min="6155" max="6155" width="10.28515625" style="229" customWidth="1"/>
    <col min="6156" max="6376" width="9.140625" style="229"/>
    <col min="6377" max="6377" width="8.5703125" style="229" customWidth="1"/>
    <col min="6378" max="6378" width="21.42578125" style="229" customWidth="1"/>
    <col min="6379" max="6379" width="12.42578125" style="229" customWidth="1"/>
    <col min="6380" max="6380" width="0" style="229" hidden="1" customWidth="1"/>
    <col min="6381" max="6381" width="13.85546875" style="229" customWidth="1"/>
    <col min="6382" max="6385" width="9.140625" style="229" customWidth="1"/>
    <col min="6386" max="6386" width="11.7109375" style="229" customWidth="1"/>
    <col min="6387" max="6387" width="10.5703125" style="229" customWidth="1"/>
    <col min="6388" max="6388" width="10.28515625" style="229" customWidth="1"/>
    <col min="6389" max="6389" width="10.85546875" style="229" customWidth="1"/>
    <col min="6390" max="6390" width="11.140625" style="229" customWidth="1"/>
    <col min="6391" max="6391" width="12.5703125" style="229" customWidth="1"/>
    <col min="6392" max="6392" width="18.28515625" style="229" customWidth="1"/>
    <col min="6393" max="6393" width="18.42578125" style="229" customWidth="1"/>
    <col min="6394" max="6394" width="7.140625" style="229" customWidth="1"/>
    <col min="6395" max="6395" width="10.42578125" style="229" customWidth="1"/>
    <col min="6396" max="6396" width="7.140625" style="229" customWidth="1"/>
    <col min="6397" max="6397" width="9.140625" style="229" customWidth="1"/>
    <col min="6398" max="6398" width="7.28515625" style="229" customWidth="1"/>
    <col min="6399" max="6399" width="9.140625" style="229" customWidth="1"/>
    <col min="6400" max="6400" width="6.85546875" style="229" customWidth="1"/>
    <col min="6401" max="6401" width="10.28515625" style="229" customWidth="1"/>
    <col min="6402" max="6403" width="9.140625" style="229" customWidth="1"/>
    <col min="6404" max="6404" width="7.140625" style="229" customWidth="1"/>
    <col min="6405" max="6405" width="10.42578125" style="229" customWidth="1"/>
    <col min="6406" max="6406" width="7.140625" style="229" customWidth="1"/>
    <col min="6407" max="6407" width="9.140625" style="229"/>
    <col min="6408" max="6408" width="7.28515625" style="229" customWidth="1"/>
    <col min="6409" max="6409" width="9.140625" style="229"/>
    <col min="6410" max="6410" width="6.85546875" style="229" customWidth="1"/>
    <col min="6411" max="6411" width="10.28515625" style="229" customWidth="1"/>
    <col min="6412" max="6632" width="9.140625" style="229"/>
    <col min="6633" max="6633" width="8.5703125" style="229" customWidth="1"/>
    <col min="6634" max="6634" width="21.42578125" style="229" customWidth="1"/>
    <col min="6635" max="6635" width="12.42578125" style="229" customWidth="1"/>
    <col min="6636" max="6636" width="0" style="229" hidden="1" customWidth="1"/>
    <col min="6637" max="6637" width="13.85546875" style="229" customWidth="1"/>
    <col min="6638" max="6641" width="9.140625" style="229" customWidth="1"/>
    <col min="6642" max="6642" width="11.7109375" style="229" customWidth="1"/>
    <col min="6643" max="6643" width="10.5703125" style="229" customWidth="1"/>
    <col min="6644" max="6644" width="10.28515625" style="229" customWidth="1"/>
    <col min="6645" max="6645" width="10.85546875" style="229" customWidth="1"/>
    <col min="6646" max="6646" width="11.140625" style="229" customWidth="1"/>
    <col min="6647" max="6647" width="12.5703125" style="229" customWidth="1"/>
    <col min="6648" max="6648" width="18.28515625" style="229" customWidth="1"/>
    <col min="6649" max="6649" width="18.42578125" style="229" customWidth="1"/>
    <col min="6650" max="6650" width="7.140625" style="229" customWidth="1"/>
    <col min="6651" max="6651" width="10.42578125" style="229" customWidth="1"/>
    <col min="6652" max="6652" width="7.140625" style="229" customWidth="1"/>
    <col min="6653" max="6653" width="9.140625" style="229" customWidth="1"/>
    <col min="6654" max="6654" width="7.28515625" style="229" customWidth="1"/>
    <col min="6655" max="6655" width="9.140625" style="229" customWidth="1"/>
    <col min="6656" max="6656" width="6.85546875" style="229" customWidth="1"/>
    <col min="6657" max="6657" width="10.28515625" style="229" customWidth="1"/>
    <col min="6658" max="6659" width="9.140625" style="229" customWidth="1"/>
    <col min="6660" max="6660" width="7.140625" style="229" customWidth="1"/>
    <col min="6661" max="6661" width="10.42578125" style="229" customWidth="1"/>
    <col min="6662" max="6662" width="7.140625" style="229" customWidth="1"/>
    <col min="6663" max="6663" width="9.140625" style="229"/>
    <col min="6664" max="6664" width="7.28515625" style="229" customWidth="1"/>
    <col min="6665" max="6665" width="9.140625" style="229"/>
    <col min="6666" max="6666" width="6.85546875" style="229" customWidth="1"/>
    <col min="6667" max="6667" width="10.28515625" style="229" customWidth="1"/>
    <col min="6668" max="6888" width="9.140625" style="229"/>
    <col min="6889" max="6889" width="8.5703125" style="229" customWidth="1"/>
    <col min="6890" max="6890" width="21.42578125" style="229" customWidth="1"/>
    <col min="6891" max="6891" width="12.42578125" style="229" customWidth="1"/>
    <col min="6892" max="6892" width="0" style="229" hidden="1" customWidth="1"/>
    <col min="6893" max="6893" width="13.85546875" style="229" customWidth="1"/>
    <col min="6894" max="6897" width="9.140625" style="229" customWidth="1"/>
    <col min="6898" max="6898" width="11.7109375" style="229" customWidth="1"/>
    <col min="6899" max="6899" width="10.5703125" style="229" customWidth="1"/>
    <col min="6900" max="6900" width="10.28515625" style="229" customWidth="1"/>
    <col min="6901" max="6901" width="10.85546875" style="229" customWidth="1"/>
    <col min="6902" max="6902" width="11.140625" style="229" customWidth="1"/>
    <col min="6903" max="6903" width="12.5703125" style="229" customWidth="1"/>
    <col min="6904" max="6904" width="18.28515625" style="229" customWidth="1"/>
    <col min="6905" max="6905" width="18.42578125" style="229" customWidth="1"/>
    <col min="6906" max="6906" width="7.140625" style="229" customWidth="1"/>
    <col min="6907" max="6907" width="10.42578125" style="229" customWidth="1"/>
    <col min="6908" max="6908" width="7.140625" style="229" customWidth="1"/>
    <col min="6909" max="6909" width="9.140625" style="229" customWidth="1"/>
    <col min="6910" max="6910" width="7.28515625" style="229" customWidth="1"/>
    <col min="6911" max="6911" width="9.140625" style="229" customWidth="1"/>
    <col min="6912" max="6912" width="6.85546875" style="229" customWidth="1"/>
    <col min="6913" max="6913" width="10.28515625" style="229" customWidth="1"/>
    <col min="6914" max="6915" width="9.140625" style="229" customWidth="1"/>
    <col min="6916" max="6916" width="7.140625" style="229" customWidth="1"/>
    <col min="6917" max="6917" width="10.42578125" style="229" customWidth="1"/>
    <col min="6918" max="6918" width="7.140625" style="229" customWidth="1"/>
    <col min="6919" max="6919" width="9.140625" style="229"/>
    <col min="6920" max="6920" width="7.28515625" style="229" customWidth="1"/>
    <col min="6921" max="6921" width="9.140625" style="229"/>
    <col min="6922" max="6922" width="6.85546875" style="229" customWidth="1"/>
    <col min="6923" max="6923" width="10.28515625" style="229" customWidth="1"/>
    <col min="6924" max="7144" width="9.140625" style="229"/>
    <col min="7145" max="7145" width="8.5703125" style="229" customWidth="1"/>
    <col min="7146" max="7146" width="21.42578125" style="229" customWidth="1"/>
    <col min="7147" max="7147" width="12.42578125" style="229" customWidth="1"/>
    <col min="7148" max="7148" width="0" style="229" hidden="1" customWidth="1"/>
    <col min="7149" max="7149" width="13.85546875" style="229" customWidth="1"/>
    <col min="7150" max="7153" width="9.140625" style="229" customWidth="1"/>
    <col min="7154" max="7154" width="11.7109375" style="229" customWidth="1"/>
    <col min="7155" max="7155" width="10.5703125" style="229" customWidth="1"/>
    <col min="7156" max="7156" width="10.28515625" style="229" customWidth="1"/>
    <col min="7157" max="7157" width="10.85546875" style="229" customWidth="1"/>
    <col min="7158" max="7158" width="11.140625" style="229" customWidth="1"/>
    <col min="7159" max="7159" width="12.5703125" style="229" customWidth="1"/>
    <col min="7160" max="7160" width="18.28515625" style="229" customWidth="1"/>
    <col min="7161" max="7161" width="18.42578125" style="229" customWidth="1"/>
    <col min="7162" max="7162" width="7.140625" style="229" customWidth="1"/>
    <col min="7163" max="7163" width="10.42578125" style="229" customWidth="1"/>
    <col min="7164" max="7164" width="7.140625" style="229" customWidth="1"/>
    <col min="7165" max="7165" width="9.140625" style="229" customWidth="1"/>
    <col min="7166" max="7166" width="7.28515625" style="229" customWidth="1"/>
    <col min="7167" max="7167" width="9.140625" style="229" customWidth="1"/>
    <col min="7168" max="7168" width="6.85546875" style="229" customWidth="1"/>
    <col min="7169" max="7169" width="10.28515625" style="229" customWidth="1"/>
    <col min="7170" max="7171" width="9.140625" style="229" customWidth="1"/>
    <col min="7172" max="7172" width="7.140625" style="229" customWidth="1"/>
    <col min="7173" max="7173" width="10.42578125" style="229" customWidth="1"/>
    <col min="7174" max="7174" width="7.140625" style="229" customWidth="1"/>
    <col min="7175" max="7175" width="9.140625" style="229"/>
    <col min="7176" max="7176" width="7.28515625" style="229" customWidth="1"/>
    <col min="7177" max="7177" width="9.140625" style="229"/>
    <col min="7178" max="7178" width="6.85546875" style="229" customWidth="1"/>
    <col min="7179" max="7179" width="10.28515625" style="229" customWidth="1"/>
    <col min="7180" max="7400" width="9.140625" style="229"/>
    <col min="7401" max="7401" width="8.5703125" style="229" customWidth="1"/>
    <col min="7402" max="7402" width="21.42578125" style="229" customWidth="1"/>
    <col min="7403" max="7403" width="12.42578125" style="229" customWidth="1"/>
    <col min="7404" max="7404" width="0" style="229" hidden="1" customWidth="1"/>
    <col min="7405" max="7405" width="13.85546875" style="229" customWidth="1"/>
    <col min="7406" max="7409" width="9.140625" style="229" customWidth="1"/>
    <col min="7410" max="7410" width="11.7109375" style="229" customWidth="1"/>
    <col min="7411" max="7411" width="10.5703125" style="229" customWidth="1"/>
    <col min="7412" max="7412" width="10.28515625" style="229" customWidth="1"/>
    <col min="7413" max="7413" width="10.85546875" style="229" customWidth="1"/>
    <col min="7414" max="7414" width="11.140625" style="229" customWidth="1"/>
    <col min="7415" max="7415" width="12.5703125" style="229" customWidth="1"/>
    <col min="7416" max="7416" width="18.28515625" style="229" customWidth="1"/>
    <col min="7417" max="7417" width="18.42578125" style="229" customWidth="1"/>
    <col min="7418" max="7418" width="7.140625" style="229" customWidth="1"/>
    <col min="7419" max="7419" width="10.42578125" style="229" customWidth="1"/>
    <col min="7420" max="7420" width="7.140625" style="229" customWidth="1"/>
    <col min="7421" max="7421" width="9.140625" style="229" customWidth="1"/>
    <col min="7422" max="7422" width="7.28515625" style="229" customWidth="1"/>
    <col min="7423" max="7423" width="9.140625" style="229" customWidth="1"/>
    <col min="7424" max="7424" width="6.85546875" style="229" customWidth="1"/>
    <col min="7425" max="7425" width="10.28515625" style="229" customWidth="1"/>
    <col min="7426" max="7427" width="9.140625" style="229" customWidth="1"/>
    <col min="7428" max="7428" width="7.140625" style="229" customWidth="1"/>
    <col min="7429" max="7429" width="10.42578125" style="229" customWidth="1"/>
    <col min="7430" max="7430" width="7.140625" style="229" customWidth="1"/>
    <col min="7431" max="7431" width="9.140625" style="229"/>
    <col min="7432" max="7432" width="7.28515625" style="229" customWidth="1"/>
    <col min="7433" max="7433" width="9.140625" style="229"/>
    <col min="7434" max="7434" width="6.85546875" style="229" customWidth="1"/>
    <col min="7435" max="7435" width="10.28515625" style="229" customWidth="1"/>
    <col min="7436" max="7656" width="9.140625" style="229"/>
    <col min="7657" max="7657" width="8.5703125" style="229" customWidth="1"/>
    <col min="7658" max="7658" width="21.42578125" style="229" customWidth="1"/>
    <col min="7659" max="7659" width="12.42578125" style="229" customWidth="1"/>
    <col min="7660" max="7660" width="0" style="229" hidden="1" customWidth="1"/>
    <col min="7661" max="7661" width="13.85546875" style="229" customWidth="1"/>
    <col min="7662" max="7665" width="9.140625" style="229" customWidth="1"/>
    <col min="7666" max="7666" width="11.7109375" style="229" customWidth="1"/>
    <col min="7667" max="7667" width="10.5703125" style="229" customWidth="1"/>
    <col min="7668" max="7668" width="10.28515625" style="229" customWidth="1"/>
    <col min="7669" max="7669" width="10.85546875" style="229" customWidth="1"/>
    <col min="7670" max="7670" width="11.140625" style="229" customWidth="1"/>
    <col min="7671" max="7671" width="12.5703125" style="229" customWidth="1"/>
    <col min="7672" max="7672" width="18.28515625" style="229" customWidth="1"/>
    <col min="7673" max="7673" width="18.42578125" style="229" customWidth="1"/>
    <col min="7674" max="7674" width="7.140625" style="229" customWidth="1"/>
    <col min="7675" max="7675" width="10.42578125" style="229" customWidth="1"/>
    <col min="7676" max="7676" width="7.140625" style="229" customWidth="1"/>
    <col min="7677" max="7677" width="9.140625" style="229" customWidth="1"/>
    <col min="7678" max="7678" width="7.28515625" style="229" customWidth="1"/>
    <col min="7679" max="7679" width="9.140625" style="229" customWidth="1"/>
    <col min="7680" max="7680" width="6.85546875" style="229" customWidth="1"/>
    <col min="7681" max="7681" width="10.28515625" style="229" customWidth="1"/>
    <col min="7682" max="7683" width="9.140625" style="229" customWidth="1"/>
    <col min="7684" max="7684" width="7.140625" style="229" customWidth="1"/>
    <col min="7685" max="7685" width="10.42578125" style="229" customWidth="1"/>
    <col min="7686" max="7686" width="7.140625" style="229" customWidth="1"/>
    <col min="7687" max="7687" width="9.140625" style="229"/>
    <col min="7688" max="7688" width="7.28515625" style="229" customWidth="1"/>
    <col min="7689" max="7689" width="9.140625" style="229"/>
    <col min="7690" max="7690" width="6.85546875" style="229" customWidth="1"/>
    <col min="7691" max="7691" width="10.28515625" style="229" customWidth="1"/>
    <col min="7692" max="7912" width="9.140625" style="229"/>
    <col min="7913" max="7913" width="8.5703125" style="229" customWidth="1"/>
    <col min="7914" max="7914" width="21.42578125" style="229" customWidth="1"/>
    <col min="7915" max="7915" width="12.42578125" style="229" customWidth="1"/>
    <col min="7916" max="7916" width="0" style="229" hidden="1" customWidth="1"/>
    <col min="7917" max="7917" width="13.85546875" style="229" customWidth="1"/>
    <col min="7918" max="7921" width="9.140625" style="229" customWidth="1"/>
    <col min="7922" max="7922" width="11.7109375" style="229" customWidth="1"/>
    <col min="7923" max="7923" width="10.5703125" style="229" customWidth="1"/>
    <col min="7924" max="7924" width="10.28515625" style="229" customWidth="1"/>
    <col min="7925" max="7925" width="10.85546875" style="229" customWidth="1"/>
    <col min="7926" max="7926" width="11.140625" style="229" customWidth="1"/>
    <col min="7927" max="7927" width="12.5703125" style="229" customWidth="1"/>
    <col min="7928" max="7928" width="18.28515625" style="229" customWidth="1"/>
    <col min="7929" max="7929" width="18.42578125" style="229" customWidth="1"/>
    <col min="7930" max="7930" width="7.140625" style="229" customWidth="1"/>
    <col min="7931" max="7931" width="10.42578125" style="229" customWidth="1"/>
    <col min="7932" max="7932" width="7.140625" style="229" customWidth="1"/>
    <col min="7933" max="7933" width="9.140625" style="229" customWidth="1"/>
    <col min="7934" max="7934" width="7.28515625" style="229" customWidth="1"/>
    <col min="7935" max="7935" width="9.140625" style="229" customWidth="1"/>
    <col min="7936" max="7936" width="6.85546875" style="229" customWidth="1"/>
    <col min="7937" max="7937" width="10.28515625" style="229" customWidth="1"/>
    <col min="7938" max="7939" width="9.140625" style="229" customWidth="1"/>
    <col min="7940" max="7940" width="7.140625" style="229" customWidth="1"/>
    <col min="7941" max="7941" width="10.42578125" style="229" customWidth="1"/>
    <col min="7942" max="7942" width="7.140625" style="229" customWidth="1"/>
    <col min="7943" max="7943" width="9.140625" style="229"/>
    <col min="7944" max="7944" width="7.28515625" style="229" customWidth="1"/>
    <col min="7945" max="7945" width="9.140625" style="229"/>
    <col min="7946" max="7946" width="6.85546875" style="229" customWidth="1"/>
    <col min="7947" max="7947" width="10.28515625" style="229" customWidth="1"/>
    <col min="7948" max="8168" width="9.140625" style="229"/>
    <col min="8169" max="8169" width="8.5703125" style="229" customWidth="1"/>
    <col min="8170" max="8170" width="21.42578125" style="229" customWidth="1"/>
    <col min="8171" max="8171" width="12.42578125" style="229" customWidth="1"/>
    <col min="8172" max="8172" width="0" style="229" hidden="1" customWidth="1"/>
    <col min="8173" max="8173" width="13.85546875" style="229" customWidth="1"/>
    <col min="8174" max="8177" width="9.140625" style="229" customWidth="1"/>
    <col min="8178" max="8178" width="11.7109375" style="229" customWidth="1"/>
    <col min="8179" max="8179" width="10.5703125" style="229" customWidth="1"/>
    <col min="8180" max="8180" width="10.28515625" style="229" customWidth="1"/>
    <col min="8181" max="8181" width="10.85546875" style="229" customWidth="1"/>
    <col min="8182" max="8182" width="11.140625" style="229" customWidth="1"/>
    <col min="8183" max="8183" width="12.5703125" style="229" customWidth="1"/>
    <col min="8184" max="8184" width="18.28515625" style="229" customWidth="1"/>
    <col min="8185" max="8185" width="18.42578125" style="229" customWidth="1"/>
    <col min="8186" max="8186" width="7.140625" style="229" customWidth="1"/>
    <col min="8187" max="8187" width="10.42578125" style="229" customWidth="1"/>
    <col min="8188" max="8188" width="7.140625" style="229" customWidth="1"/>
    <col min="8189" max="8189" width="9.140625" style="229" customWidth="1"/>
    <col min="8190" max="8190" width="7.28515625" style="229" customWidth="1"/>
    <col min="8191" max="8191" width="9.140625" style="229" customWidth="1"/>
    <col min="8192" max="8192" width="6.85546875" style="229" customWidth="1"/>
    <col min="8193" max="8193" width="10.28515625" style="229" customWidth="1"/>
    <col min="8194" max="8195" width="9.140625" style="229" customWidth="1"/>
    <col min="8196" max="8196" width="7.140625" style="229" customWidth="1"/>
    <col min="8197" max="8197" width="10.42578125" style="229" customWidth="1"/>
    <col min="8198" max="8198" width="7.140625" style="229" customWidth="1"/>
    <col min="8199" max="8199" width="9.140625" style="229"/>
    <col min="8200" max="8200" width="7.28515625" style="229" customWidth="1"/>
    <col min="8201" max="8201" width="9.140625" style="229"/>
    <col min="8202" max="8202" width="6.85546875" style="229" customWidth="1"/>
    <col min="8203" max="8203" width="10.28515625" style="229" customWidth="1"/>
    <col min="8204" max="8424" width="9.140625" style="229"/>
    <col min="8425" max="8425" width="8.5703125" style="229" customWidth="1"/>
    <col min="8426" max="8426" width="21.42578125" style="229" customWidth="1"/>
    <col min="8427" max="8427" width="12.42578125" style="229" customWidth="1"/>
    <col min="8428" max="8428" width="0" style="229" hidden="1" customWidth="1"/>
    <col min="8429" max="8429" width="13.85546875" style="229" customWidth="1"/>
    <col min="8430" max="8433" width="9.140625" style="229" customWidth="1"/>
    <col min="8434" max="8434" width="11.7109375" style="229" customWidth="1"/>
    <col min="8435" max="8435" width="10.5703125" style="229" customWidth="1"/>
    <col min="8436" max="8436" width="10.28515625" style="229" customWidth="1"/>
    <col min="8437" max="8437" width="10.85546875" style="229" customWidth="1"/>
    <col min="8438" max="8438" width="11.140625" style="229" customWidth="1"/>
    <col min="8439" max="8439" width="12.5703125" style="229" customWidth="1"/>
    <col min="8440" max="8440" width="18.28515625" style="229" customWidth="1"/>
    <col min="8441" max="8441" width="18.42578125" style="229" customWidth="1"/>
    <col min="8442" max="8442" width="7.140625" style="229" customWidth="1"/>
    <col min="8443" max="8443" width="10.42578125" style="229" customWidth="1"/>
    <col min="8444" max="8444" width="7.140625" style="229" customWidth="1"/>
    <col min="8445" max="8445" width="9.140625" style="229" customWidth="1"/>
    <col min="8446" max="8446" width="7.28515625" style="229" customWidth="1"/>
    <col min="8447" max="8447" width="9.140625" style="229" customWidth="1"/>
    <col min="8448" max="8448" width="6.85546875" style="229" customWidth="1"/>
    <col min="8449" max="8449" width="10.28515625" style="229" customWidth="1"/>
    <col min="8450" max="8451" width="9.140625" style="229" customWidth="1"/>
    <col min="8452" max="8452" width="7.140625" style="229" customWidth="1"/>
    <col min="8453" max="8453" width="10.42578125" style="229" customWidth="1"/>
    <col min="8454" max="8454" width="7.140625" style="229" customWidth="1"/>
    <col min="8455" max="8455" width="9.140625" style="229"/>
    <col min="8456" max="8456" width="7.28515625" style="229" customWidth="1"/>
    <col min="8457" max="8457" width="9.140625" style="229"/>
    <col min="8458" max="8458" width="6.85546875" style="229" customWidth="1"/>
    <col min="8459" max="8459" width="10.28515625" style="229" customWidth="1"/>
    <col min="8460" max="8680" width="9.140625" style="229"/>
    <col min="8681" max="8681" width="8.5703125" style="229" customWidth="1"/>
    <col min="8682" max="8682" width="21.42578125" style="229" customWidth="1"/>
    <col min="8683" max="8683" width="12.42578125" style="229" customWidth="1"/>
    <col min="8684" max="8684" width="0" style="229" hidden="1" customWidth="1"/>
    <col min="8685" max="8685" width="13.85546875" style="229" customWidth="1"/>
    <col min="8686" max="8689" width="9.140625" style="229" customWidth="1"/>
    <col min="8690" max="8690" width="11.7109375" style="229" customWidth="1"/>
    <col min="8691" max="8691" width="10.5703125" style="229" customWidth="1"/>
    <col min="8692" max="8692" width="10.28515625" style="229" customWidth="1"/>
    <col min="8693" max="8693" width="10.85546875" style="229" customWidth="1"/>
    <col min="8694" max="8694" width="11.140625" style="229" customWidth="1"/>
    <col min="8695" max="8695" width="12.5703125" style="229" customWidth="1"/>
    <col min="8696" max="8696" width="18.28515625" style="229" customWidth="1"/>
    <col min="8697" max="8697" width="18.42578125" style="229" customWidth="1"/>
    <col min="8698" max="8698" width="7.140625" style="229" customWidth="1"/>
    <col min="8699" max="8699" width="10.42578125" style="229" customWidth="1"/>
    <col min="8700" max="8700" width="7.140625" style="229" customWidth="1"/>
    <col min="8701" max="8701" width="9.140625" style="229" customWidth="1"/>
    <col min="8702" max="8702" width="7.28515625" style="229" customWidth="1"/>
    <col min="8703" max="8703" width="9.140625" style="229" customWidth="1"/>
    <col min="8704" max="8704" width="6.85546875" style="229" customWidth="1"/>
    <col min="8705" max="8705" width="10.28515625" style="229" customWidth="1"/>
    <col min="8706" max="8707" width="9.140625" style="229" customWidth="1"/>
    <col min="8708" max="8708" width="7.140625" style="229" customWidth="1"/>
    <col min="8709" max="8709" width="10.42578125" style="229" customWidth="1"/>
    <col min="8710" max="8710" width="7.140625" style="229" customWidth="1"/>
    <col min="8711" max="8711" width="9.140625" style="229"/>
    <col min="8712" max="8712" width="7.28515625" style="229" customWidth="1"/>
    <col min="8713" max="8713" width="9.140625" style="229"/>
    <col min="8714" max="8714" width="6.85546875" style="229" customWidth="1"/>
    <col min="8715" max="8715" width="10.28515625" style="229" customWidth="1"/>
    <col min="8716" max="8936" width="9.140625" style="229"/>
    <col min="8937" max="8937" width="8.5703125" style="229" customWidth="1"/>
    <col min="8938" max="8938" width="21.42578125" style="229" customWidth="1"/>
    <col min="8939" max="8939" width="12.42578125" style="229" customWidth="1"/>
    <col min="8940" max="8940" width="0" style="229" hidden="1" customWidth="1"/>
    <col min="8941" max="8941" width="13.85546875" style="229" customWidth="1"/>
    <col min="8942" max="8945" width="9.140625" style="229" customWidth="1"/>
    <col min="8946" max="8946" width="11.7109375" style="229" customWidth="1"/>
    <col min="8947" max="8947" width="10.5703125" style="229" customWidth="1"/>
    <col min="8948" max="8948" width="10.28515625" style="229" customWidth="1"/>
    <col min="8949" max="8949" width="10.85546875" style="229" customWidth="1"/>
    <col min="8950" max="8950" width="11.140625" style="229" customWidth="1"/>
    <col min="8951" max="8951" width="12.5703125" style="229" customWidth="1"/>
    <col min="8952" max="8952" width="18.28515625" style="229" customWidth="1"/>
    <col min="8953" max="8953" width="18.42578125" style="229" customWidth="1"/>
    <col min="8954" max="8954" width="7.140625" style="229" customWidth="1"/>
    <col min="8955" max="8955" width="10.42578125" style="229" customWidth="1"/>
    <col min="8956" max="8956" width="7.140625" style="229" customWidth="1"/>
    <col min="8957" max="8957" width="9.140625" style="229" customWidth="1"/>
    <col min="8958" max="8958" width="7.28515625" style="229" customWidth="1"/>
    <col min="8959" max="8959" width="9.140625" style="229" customWidth="1"/>
    <col min="8960" max="8960" width="6.85546875" style="229" customWidth="1"/>
    <col min="8961" max="8961" width="10.28515625" style="229" customWidth="1"/>
    <col min="8962" max="8963" width="9.140625" style="229" customWidth="1"/>
    <col min="8964" max="8964" width="7.140625" style="229" customWidth="1"/>
    <col min="8965" max="8965" width="10.42578125" style="229" customWidth="1"/>
    <col min="8966" max="8966" width="7.140625" style="229" customWidth="1"/>
    <col min="8967" max="8967" width="9.140625" style="229"/>
    <col min="8968" max="8968" width="7.28515625" style="229" customWidth="1"/>
    <col min="8969" max="8969" width="9.140625" style="229"/>
    <col min="8970" max="8970" width="6.85546875" style="229" customWidth="1"/>
    <col min="8971" max="8971" width="10.28515625" style="229" customWidth="1"/>
    <col min="8972" max="9192" width="9.140625" style="229"/>
    <col min="9193" max="9193" width="8.5703125" style="229" customWidth="1"/>
    <col min="9194" max="9194" width="21.42578125" style="229" customWidth="1"/>
    <col min="9195" max="9195" width="12.42578125" style="229" customWidth="1"/>
    <col min="9196" max="9196" width="0" style="229" hidden="1" customWidth="1"/>
    <col min="9197" max="9197" width="13.85546875" style="229" customWidth="1"/>
    <col min="9198" max="9201" width="9.140625" style="229" customWidth="1"/>
    <col min="9202" max="9202" width="11.7109375" style="229" customWidth="1"/>
    <col min="9203" max="9203" width="10.5703125" style="229" customWidth="1"/>
    <col min="9204" max="9204" width="10.28515625" style="229" customWidth="1"/>
    <col min="9205" max="9205" width="10.85546875" style="229" customWidth="1"/>
    <col min="9206" max="9206" width="11.140625" style="229" customWidth="1"/>
    <col min="9207" max="9207" width="12.5703125" style="229" customWidth="1"/>
    <col min="9208" max="9208" width="18.28515625" style="229" customWidth="1"/>
    <col min="9209" max="9209" width="18.42578125" style="229" customWidth="1"/>
    <col min="9210" max="9210" width="7.140625" style="229" customWidth="1"/>
    <col min="9211" max="9211" width="10.42578125" style="229" customWidth="1"/>
    <col min="9212" max="9212" width="7.140625" style="229" customWidth="1"/>
    <col min="9213" max="9213" width="9.140625" style="229" customWidth="1"/>
    <col min="9214" max="9214" width="7.28515625" style="229" customWidth="1"/>
    <col min="9215" max="9215" width="9.140625" style="229" customWidth="1"/>
    <col min="9216" max="9216" width="6.85546875" style="229" customWidth="1"/>
    <col min="9217" max="9217" width="10.28515625" style="229" customWidth="1"/>
    <col min="9218" max="9219" width="9.140625" style="229" customWidth="1"/>
    <col min="9220" max="9220" width="7.140625" style="229" customWidth="1"/>
    <col min="9221" max="9221" width="10.42578125" style="229" customWidth="1"/>
    <col min="9222" max="9222" width="7.140625" style="229" customWidth="1"/>
    <col min="9223" max="9223" width="9.140625" style="229"/>
    <col min="9224" max="9224" width="7.28515625" style="229" customWidth="1"/>
    <col min="9225" max="9225" width="9.140625" style="229"/>
    <col min="9226" max="9226" width="6.85546875" style="229" customWidth="1"/>
    <col min="9227" max="9227" width="10.28515625" style="229" customWidth="1"/>
    <col min="9228" max="9448" width="9.140625" style="229"/>
    <col min="9449" max="9449" width="8.5703125" style="229" customWidth="1"/>
    <col min="9450" max="9450" width="21.42578125" style="229" customWidth="1"/>
    <col min="9451" max="9451" width="12.42578125" style="229" customWidth="1"/>
    <col min="9452" max="9452" width="0" style="229" hidden="1" customWidth="1"/>
    <col min="9453" max="9453" width="13.85546875" style="229" customWidth="1"/>
    <col min="9454" max="9457" width="9.140625" style="229" customWidth="1"/>
    <col min="9458" max="9458" width="11.7109375" style="229" customWidth="1"/>
    <col min="9459" max="9459" width="10.5703125" style="229" customWidth="1"/>
    <col min="9460" max="9460" width="10.28515625" style="229" customWidth="1"/>
    <col min="9461" max="9461" width="10.85546875" style="229" customWidth="1"/>
    <col min="9462" max="9462" width="11.140625" style="229" customWidth="1"/>
    <col min="9463" max="9463" width="12.5703125" style="229" customWidth="1"/>
    <col min="9464" max="9464" width="18.28515625" style="229" customWidth="1"/>
    <col min="9465" max="9465" width="18.42578125" style="229" customWidth="1"/>
    <col min="9466" max="9466" width="7.140625" style="229" customWidth="1"/>
    <col min="9467" max="9467" width="10.42578125" style="229" customWidth="1"/>
    <col min="9468" max="9468" width="7.140625" style="229" customWidth="1"/>
    <col min="9469" max="9469" width="9.140625" style="229" customWidth="1"/>
    <col min="9470" max="9470" width="7.28515625" style="229" customWidth="1"/>
    <col min="9471" max="9471" width="9.140625" style="229" customWidth="1"/>
    <col min="9472" max="9472" width="6.85546875" style="229" customWidth="1"/>
    <col min="9473" max="9473" width="10.28515625" style="229" customWidth="1"/>
    <col min="9474" max="9475" width="9.140625" style="229" customWidth="1"/>
    <col min="9476" max="9476" width="7.140625" style="229" customWidth="1"/>
    <col min="9477" max="9477" width="10.42578125" style="229" customWidth="1"/>
    <col min="9478" max="9478" width="7.140625" style="229" customWidth="1"/>
    <col min="9479" max="9479" width="9.140625" style="229"/>
    <col min="9480" max="9480" width="7.28515625" style="229" customWidth="1"/>
    <col min="9481" max="9481" width="9.140625" style="229"/>
    <col min="9482" max="9482" width="6.85546875" style="229" customWidth="1"/>
    <col min="9483" max="9483" width="10.28515625" style="229" customWidth="1"/>
    <col min="9484" max="9704" width="9.140625" style="229"/>
    <col min="9705" max="9705" width="8.5703125" style="229" customWidth="1"/>
    <col min="9706" max="9706" width="21.42578125" style="229" customWidth="1"/>
    <col min="9707" max="9707" width="12.42578125" style="229" customWidth="1"/>
    <col min="9708" max="9708" width="0" style="229" hidden="1" customWidth="1"/>
    <col min="9709" max="9709" width="13.85546875" style="229" customWidth="1"/>
    <col min="9710" max="9713" width="9.140625" style="229" customWidth="1"/>
    <col min="9714" max="9714" width="11.7109375" style="229" customWidth="1"/>
    <col min="9715" max="9715" width="10.5703125" style="229" customWidth="1"/>
    <col min="9716" max="9716" width="10.28515625" style="229" customWidth="1"/>
    <col min="9717" max="9717" width="10.85546875" style="229" customWidth="1"/>
    <col min="9718" max="9718" width="11.140625" style="229" customWidth="1"/>
    <col min="9719" max="9719" width="12.5703125" style="229" customWidth="1"/>
    <col min="9720" max="9720" width="18.28515625" style="229" customWidth="1"/>
    <col min="9721" max="9721" width="18.42578125" style="229" customWidth="1"/>
    <col min="9722" max="9722" width="7.140625" style="229" customWidth="1"/>
    <col min="9723" max="9723" width="10.42578125" style="229" customWidth="1"/>
    <col min="9724" max="9724" width="7.140625" style="229" customWidth="1"/>
    <col min="9725" max="9725" width="9.140625" style="229" customWidth="1"/>
    <col min="9726" max="9726" width="7.28515625" style="229" customWidth="1"/>
    <col min="9727" max="9727" width="9.140625" style="229" customWidth="1"/>
    <col min="9728" max="9728" width="6.85546875" style="229" customWidth="1"/>
    <col min="9729" max="9729" width="10.28515625" style="229" customWidth="1"/>
    <col min="9730" max="9731" width="9.140625" style="229" customWidth="1"/>
    <col min="9732" max="9732" width="7.140625" style="229" customWidth="1"/>
    <col min="9733" max="9733" width="10.42578125" style="229" customWidth="1"/>
    <col min="9734" max="9734" width="7.140625" style="229" customWidth="1"/>
    <col min="9735" max="9735" width="9.140625" style="229"/>
    <col min="9736" max="9736" width="7.28515625" style="229" customWidth="1"/>
    <col min="9737" max="9737" width="9.140625" style="229"/>
    <col min="9738" max="9738" width="6.85546875" style="229" customWidth="1"/>
    <col min="9739" max="9739" width="10.28515625" style="229" customWidth="1"/>
    <col min="9740" max="9960" width="9.140625" style="229"/>
    <col min="9961" max="9961" width="8.5703125" style="229" customWidth="1"/>
    <col min="9962" max="9962" width="21.42578125" style="229" customWidth="1"/>
    <col min="9963" max="9963" width="12.42578125" style="229" customWidth="1"/>
    <col min="9964" max="9964" width="0" style="229" hidden="1" customWidth="1"/>
    <col min="9965" max="9965" width="13.85546875" style="229" customWidth="1"/>
    <col min="9966" max="9969" width="9.140625" style="229" customWidth="1"/>
    <col min="9970" max="9970" width="11.7109375" style="229" customWidth="1"/>
    <col min="9971" max="9971" width="10.5703125" style="229" customWidth="1"/>
    <col min="9972" max="9972" width="10.28515625" style="229" customWidth="1"/>
    <col min="9973" max="9973" width="10.85546875" style="229" customWidth="1"/>
    <col min="9974" max="9974" width="11.140625" style="229" customWidth="1"/>
    <col min="9975" max="9975" width="12.5703125" style="229" customWidth="1"/>
    <col min="9976" max="9976" width="18.28515625" style="229" customWidth="1"/>
    <col min="9977" max="9977" width="18.42578125" style="229" customWidth="1"/>
    <col min="9978" max="9978" width="7.140625" style="229" customWidth="1"/>
    <col min="9979" max="9979" width="10.42578125" style="229" customWidth="1"/>
    <col min="9980" max="9980" width="7.140625" style="229" customWidth="1"/>
    <col min="9981" max="9981" width="9.140625" style="229" customWidth="1"/>
    <col min="9982" max="9982" width="7.28515625" style="229" customWidth="1"/>
    <col min="9983" max="9983" width="9.140625" style="229" customWidth="1"/>
    <col min="9984" max="9984" width="6.85546875" style="229" customWidth="1"/>
    <col min="9985" max="9985" width="10.28515625" style="229" customWidth="1"/>
    <col min="9986" max="9987" width="9.140625" style="229" customWidth="1"/>
    <col min="9988" max="9988" width="7.140625" style="229" customWidth="1"/>
    <col min="9989" max="9989" width="10.42578125" style="229" customWidth="1"/>
    <col min="9990" max="9990" width="7.140625" style="229" customWidth="1"/>
    <col min="9991" max="9991" width="9.140625" style="229"/>
    <col min="9992" max="9992" width="7.28515625" style="229" customWidth="1"/>
    <col min="9993" max="9993" width="9.140625" style="229"/>
    <col min="9994" max="9994" width="6.85546875" style="229" customWidth="1"/>
    <col min="9995" max="9995" width="10.28515625" style="229" customWidth="1"/>
    <col min="9996" max="10216" width="9.140625" style="229"/>
    <col min="10217" max="10217" width="8.5703125" style="229" customWidth="1"/>
    <col min="10218" max="10218" width="21.42578125" style="229" customWidth="1"/>
    <col min="10219" max="10219" width="12.42578125" style="229" customWidth="1"/>
    <col min="10220" max="10220" width="0" style="229" hidden="1" customWidth="1"/>
    <col min="10221" max="10221" width="13.85546875" style="229" customWidth="1"/>
    <col min="10222" max="10225" width="9.140625" style="229" customWidth="1"/>
    <col min="10226" max="10226" width="11.7109375" style="229" customWidth="1"/>
    <col min="10227" max="10227" width="10.5703125" style="229" customWidth="1"/>
    <col min="10228" max="10228" width="10.28515625" style="229" customWidth="1"/>
    <col min="10229" max="10229" width="10.85546875" style="229" customWidth="1"/>
    <col min="10230" max="10230" width="11.140625" style="229" customWidth="1"/>
    <col min="10231" max="10231" width="12.5703125" style="229" customWidth="1"/>
    <col min="10232" max="10232" width="18.28515625" style="229" customWidth="1"/>
    <col min="10233" max="10233" width="18.42578125" style="229" customWidth="1"/>
    <col min="10234" max="10234" width="7.140625" style="229" customWidth="1"/>
    <col min="10235" max="10235" width="10.42578125" style="229" customWidth="1"/>
    <col min="10236" max="10236" width="7.140625" style="229" customWidth="1"/>
    <col min="10237" max="10237" width="9.140625" style="229" customWidth="1"/>
    <col min="10238" max="10238" width="7.28515625" style="229" customWidth="1"/>
    <col min="10239" max="10239" width="9.140625" style="229" customWidth="1"/>
    <col min="10240" max="10240" width="6.85546875" style="229" customWidth="1"/>
    <col min="10241" max="10241" width="10.28515625" style="229" customWidth="1"/>
    <col min="10242" max="10243" width="9.140625" style="229" customWidth="1"/>
    <col min="10244" max="10244" width="7.140625" style="229" customWidth="1"/>
    <col min="10245" max="10245" width="10.42578125" style="229" customWidth="1"/>
    <col min="10246" max="10246" width="7.140625" style="229" customWidth="1"/>
    <col min="10247" max="10247" width="9.140625" style="229"/>
    <col min="10248" max="10248" width="7.28515625" style="229" customWidth="1"/>
    <col min="10249" max="10249" width="9.140625" style="229"/>
    <col min="10250" max="10250" width="6.85546875" style="229" customWidth="1"/>
    <col min="10251" max="10251" width="10.28515625" style="229" customWidth="1"/>
    <col min="10252" max="10472" width="9.140625" style="229"/>
    <col min="10473" max="10473" width="8.5703125" style="229" customWidth="1"/>
    <col min="10474" max="10474" width="21.42578125" style="229" customWidth="1"/>
    <col min="10475" max="10475" width="12.42578125" style="229" customWidth="1"/>
    <col min="10476" max="10476" width="0" style="229" hidden="1" customWidth="1"/>
    <col min="10477" max="10477" width="13.85546875" style="229" customWidth="1"/>
    <col min="10478" max="10481" width="9.140625" style="229" customWidth="1"/>
    <col min="10482" max="10482" width="11.7109375" style="229" customWidth="1"/>
    <col min="10483" max="10483" width="10.5703125" style="229" customWidth="1"/>
    <col min="10484" max="10484" width="10.28515625" style="229" customWidth="1"/>
    <col min="10485" max="10485" width="10.85546875" style="229" customWidth="1"/>
    <col min="10486" max="10486" width="11.140625" style="229" customWidth="1"/>
    <col min="10487" max="10487" width="12.5703125" style="229" customWidth="1"/>
    <col min="10488" max="10488" width="18.28515625" style="229" customWidth="1"/>
    <col min="10489" max="10489" width="18.42578125" style="229" customWidth="1"/>
    <col min="10490" max="10490" width="7.140625" style="229" customWidth="1"/>
    <col min="10491" max="10491" width="10.42578125" style="229" customWidth="1"/>
    <col min="10492" max="10492" width="7.140625" style="229" customWidth="1"/>
    <col min="10493" max="10493" width="9.140625" style="229" customWidth="1"/>
    <col min="10494" max="10494" width="7.28515625" style="229" customWidth="1"/>
    <col min="10495" max="10495" width="9.140625" style="229" customWidth="1"/>
    <col min="10496" max="10496" width="6.85546875" style="229" customWidth="1"/>
    <col min="10497" max="10497" width="10.28515625" style="229" customWidth="1"/>
    <col min="10498" max="10499" width="9.140625" style="229" customWidth="1"/>
    <col min="10500" max="10500" width="7.140625" style="229" customWidth="1"/>
    <col min="10501" max="10501" width="10.42578125" style="229" customWidth="1"/>
    <col min="10502" max="10502" width="7.140625" style="229" customWidth="1"/>
    <col min="10503" max="10503" width="9.140625" style="229"/>
    <col min="10504" max="10504" width="7.28515625" style="229" customWidth="1"/>
    <col min="10505" max="10505" width="9.140625" style="229"/>
    <col min="10506" max="10506" width="6.85546875" style="229" customWidth="1"/>
    <col min="10507" max="10507" width="10.28515625" style="229" customWidth="1"/>
    <col min="10508" max="10728" width="9.140625" style="229"/>
    <col min="10729" max="10729" width="8.5703125" style="229" customWidth="1"/>
    <col min="10730" max="10730" width="21.42578125" style="229" customWidth="1"/>
    <col min="10731" max="10731" width="12.42578125" style="229" customWidth="1"/>
    <col min="10732" max="10732" width="0" style="229" hidden="1" customWidth="1"/>
    <col min="10733" max="10733" width="13.85546875" style="229" customWidth="1"/>
    <col min="10734" max="10737" width="9.140625" style="229" customWidth="1"/>
    <col min="10738" max="10738" width="11.7109375" style="229" customWidth="1"/>
    <col min="10739" max="10739" width="10.5703125" style="229" customWidth="1"/>
    <col min="10740" max="10740" width="10.28515625" style="229" customWidth="1"/>
    <col min="10741" max="10741" width="10.85546875" style="229" customWidth="1"/>
    <col min="10742" max="10742" width="11.140625" style="229" customWidth="1"/>
    <col min="10743" max="10743" width="12.5703125" style="229" customWidth="1"/>
    <col min="10744" max="10744" width="18.28515625" style="229" customWidth="1"/>
    <col min="10745" max="10745" width="18.42578125" style="229" customWidth="1"/>
    <col min="10746" max="10746" width="7.140625" style="229" customWidth="1"/>
    <col min="10747" max="10747" width="10.42578125" style="229" customWidth="1"/>
    <col min="10748" max="10748" width="7.140625" style="229" customWidth="1"/>
    <col min="10749" max="10749" width="9.140625" style="229" customWidth="1"/>
    <col min="10750" max="10750" width="7.28515625" style="229" customWidth="1"/>
    <col min="10751" max="10751" width="9.140625" style="229" customWidth="1"/>
    <col min="10752" max="10752" width="6.85546875" style="229" customWidth="1"/>
    <col min="10753" max="10753" width="10.28515625" style="229" customWidth="1"/>
    <col min="10754" max="10755" width="9.140625" style="229" customWidth="1"/>
    <col min="10756" max="10756" width="7.140625" style="229" customWidth="1"/>
    <col min="10757" max="10757" width="10.42578125" style="229" customWidth="1"/>
    <col min="10758" max="10758" width="7.140625" style="229" customWidth="1"/>
    <col min="10759" max="10759" width="9.140625" style="229"/>
    <col min="10760" max="10760" width="7.28515625" style="229" customWidth="1"/>
    <col min="10761" max="10761" width="9.140625" style="229"/>
    <col min="10762" max="10762" width="6.85546875" style="229" customWidth="1"/>
    <col min="10763" max="10763" width="10.28515625" style="229" customWidth="1"/>
    <col min="10764" max="10984" width="9.140625" style="229"/>
    <col min="10985" max="10985" width="8.5703125" style="229" customWidth="1"/>
    <col min="10986" max="10986" width="21.42578125" style="229" customWidth="1"/>
    <col min="10987" max="10987" width="12.42578125" style="229" customWidth="1"/>
    <col min="10988" max="10988" width="0" style="229" hidden="1" customWidth="1"/>
    <col min="10989" max="10989" width="13.85546875" style="229" customWidth="1"/>
    <col min="10990" max="10993" width="9.140625" style="229" customWidth="1"/>
    <col min="10994" max="10994" width="11.7109375" style="229" customWidth="1"/>
    <col min="10995" max="10995" width="10.5703125" style="229" customWidth="1"/>
    <col min="10996" max="10996" width="10.28515625" style="229" customWidth="1"/>
    <col min="10997" max="10997" width="10.85546875" style="229" customWidth="1"/>
    <col min="10998" max="10998" width="11.140625" style="229" customWidth="1"/>
    <col min="10999" max="10999" width="12.5703125" style="229" customWidth="1"/>
    <col min="11000" max="11000" width="18.28515625" style="229" customWidth="1"/>
    <col min="11001" max="11001" width="18.42578125" style="229" customWidth="1"/>
    <col min="11002" max="11002" width="7.140625" style="229" customWidth="1"/>
    <col min="11003" max="11003" width="10.42578125" style="229" customWidth="1"/>
    <col min="11004" max="11004" width="7.140625" style="229" customWidth="1"/>
    <col min="11005" max="11005" width="9.140625" style="229" customWidth="1"/>
    <col min="11006" max="11006" width="7.28515625" style="229" customWidth="1"/>
    <col min="11007" max="11007" width="9.140625" style="229" customWidth="1"/>
    <col min="11008" max="11008" width="6.85546875" style="229" customWidth="1"/>
    <col min="11009" max="11009" width="10.28515625" style="229" customWidth="1"/>
    <col min="11010" max="11011" width="9.140625" style="229" customWidth="1"/>
    <col min="11012" max="11012" width="7.140625" style="229" customWidth="1"/>
    <col min="11013" max="11013" width="10.42578125" style="229" customWidth="1"/>
    <col min="11014" max="11014" width="7.140625" style="229" customWidth="1"/>
    <col min="11015" max="11015" width="9.140625" style="229"/>
    <col min="11016" max="11016" width="7.28515625" style="229" customWidth="1"/>
    <col min="11017" max="11017" width="9.140625" style="229"/>
    <col min="11018" max="11018" width="6.85546875" style="229" customWidth="1"/>
    <col min="11019" max="11019" width="10.28515625" style="229" customWidth="1"/>
    <col min="11020" max="11240" width="9.140625" style="229"/>
    <col min="11241" max="11241" width="8.5703125" style="229" customWidth="1"/>
    <col min="11242" max="11242" width="21.42578125" style="229" customWidth="1"/>
    <col min="11243" max="11243" width="12.42578125" style="229" customWidth="1"/>
    <col min="11244" max="11244" width="0" style="229" hidden="1" customWidth="1"/>
    <col min="11245" max="11245" width="13.85546875" style="229" customWidth="1"/>
    <col min="11246" max="11249" width="9.140625" style="229" customWidth="1"/>
    <col min="11250" max="11250" width="11.7109375" style="229" customWidth="1"/>
    <col min="11251" max="11251" width="10.5703125" style="229" customWidth="1"/>
    <col min="11252" max="11252" width="10.28515625" style="229" customWidth="1"/>
    <col min="11253" max="11253" width="10.85546875" style="229" customWidth="1"/>
    <col min="11254" max="11254" width="11.140625" style="229" customWidth="1"/>
    <col min="11255" max="11255" width="12.5703125" style="229" customWidth="1"/>
    <col min="11256" max="11256" width="18.28515625" style="229" customWidth="1"/>
    <col min="11257" max="11257" width="18.42578125" style="229" customWidth="1"/>
    <col min="11258" max="11258" width="7.140625" style="229" customWidth="1"/>
    <col min="11259" max="11259" width="10.42578125" style="229" customWidth="1"/>
    <col min="11260" max="11260" width="7.140625" style="229" customWidth="1"/>
    <col min="11261" max="11261" width="9.140625" style="229" customWidth="1"/>
    <col min="11262" max="11262" width="7.28515625" style="229" customWidth="1"/>
    <col min="11263" max="11263" width="9.140625" style="229" customWidth="1"/>
    <col min="11264" max="11264" width="6.85546875" style="229" customWidth="1"/>
    <col min="11265" max="11265" width="10.28515625" style="229" customWidth="1"/>
    <col min="11266" max="11267" width="9.140625" style="229" customWidth="1"/>
    <col min="11268" max="11268" width="7.140625" style="229" customWidth="1"/>
    <col min="11269" max="11269" width="10.42578125" style="229" customWidth="1"/>
    <col min="11270" max="11270" width="7.140625" style="229" customWidth="1"/>
    <col min="11271" max="11271" width="9.140625" style="229"/>
    <col min="11272" max="11272" width="7.28515625" style="229" customWidth="1"/>
    <col min="11273" max="11273" width="9.140625" style="229"/>
    <col min="11274" max="11274" width="6.85546875" style="229" customWidth="1"/>
    <col min="11275" max="11275" width="10.28515625" style="229" customWidth="1"/>
    <col min="11276" max="11496" width="9.140625" style="229"/>
    <col min="11497" max="11497" width="8.5703125" style="229" customWidth="1"/>
    <col min="11498" max="11498" width="21.42578125" style="229" customWidth="1"/>
    <col min="11499" max="11499" width="12.42578125" style="229" customWidth="1"/>
    <col min="11500" max="11500" width="0" style="229" hidden="1" customWidth="1"/>
    <col min="11501" max="11501" width="13.85546875" style="229" customWidth="1"/>
    <col min="11502" max="11505" width="9.140625" style="229" customWidth="1"/>
    <col min="11506" max="11506" width="11.7109375" style="229" customWidth="1"/>
    <col min="11507" max="11507" width="10.5703125" style="229" customWidth="1"/>
    <col min="11508" max="11508" width="10.28515625" style="229" customWidth="1"/>
    <col min="11509" max="11509" width="10.85546875" style="229" customWidth="1"/>
    <col min="11510" max="11510" width="11.140625" style="229" customWidth="1"/>
    <col min="11511" max="11511" width="12.5703125" style="229" customWidth="1"/>
    <col min="11512" max="11512" width="18.28515625" style="229" customWidth="1"/>
    <col min="11513" max="11513" width="18.42578125" style="229" customWidth="1"/>
    <col min="11514" max="11514" width="7.140625" style="229" customWidth="1"/>
    <col min="11515" max="11515" width="10.42578125" style="229" customWidth="1"/>
    <col min="11516" max="11516" width="7.140625" style="229" customWidth="1"/>
    <col min="11517" max="11517" width="9.140625" style="229" customWidth="1"/>
    <col min="11518" max="11518" width="7.28515625" style="229" customWidth="1"/>
    <col min="11519" max="11519" width="9.140625" style="229" customWidth="1"/>
    <col min="11520" max="11520" width="6.85546875" style="229" customWidth="1"/>
    <col min="11521" max="11521" width="10.28515625" style="229" customWidth="1"/>
    <col min="11522" max="11523" width="9.140625" style="229" customWidth="1"/>
    <col min="11524" max="11524" width="7.140625" style="229" customWidth="1"/>
    <col min="11525" max="11525" width="10.42578125" style="229" customWidth="1"/>
    <col min="11526" max="11526" width="7.140625" style="229" customWidth="1"/>
    <col min="11527" max="11527" width="9.140625" style="229"/>
    <col min="11528" max="11528" width="7.28515625" style="229" customWidth="1"/>
    <col min="11529" max="11529" width="9.140625" style="229"/>
    <col min="11530" max="11530" width="6.85546875" style="229" customWidth="1"/>
    <col min="11531" max="11531" width="10.28515625" style="229" customWidth="1"/>
    <col min="11532" max="11752" width="9.140625" style="229"/>
    <col min="11753" max="11753" width="8.5703125" style="229" customWidth="1"/>
    <col min="11754" max="11754" width="21.42578125" style="229" customWidth="1"/>
    <col min="11755" max="11755" width="12.42578125" style="229" customWidth="1"/>
    <col min="11756" max="11756" width="0" style="229" hidden="1" customWidth="1"/>
    <col min="11757" max="11757" width="13.85546875" style="229" customWidth="1"/>
    <col min="11758" max="11761" width="9.140625" style="229" customWidth="1"/>
    <col min="11762" max="11762" width="11.7109375" style="229" customWidth="1"/>
    <col min="11763" max="11763" width="10.5703125" style="229" customWidth="1"/>
    <col min="11764" max="11764" width="10.28515625" style="229" customWidth="1"/>
    <col min="11765" max="11765" width="10.85546875" style="229" customWidth="1"/>
    <col min="11766" max="11766" width="11.140625" style="229" customWidth="1"/>
    <col min="11767" max="11767" width="12.5703125" style="229" customWidth="1"/>
    <col min="11768" max="11768" width="18.28515625" style="229" customWidth="1"/>
    <col min="11769" max="11769" width="18.42578125" style="229" customWidth="1"/>
    <col min="11770" max="11770" width="7.140625" style="229" customWidth="1"/>
    <col min="11771" max="11771" width="10.42578125" style="229" customWidth="1"/>
    <col min="11772" max="11772" width="7.140625" style="229" customWidth="1"/>
    <col min="11773" max="11773" width="9.140625" style="229" customWidth="1"/>
    <col min="11774" max="11774" width="7.28515625" style="229" customWidth="1"/>
    <col min="11775" max="11775" width="9.140625" style="229" customWidth="1"/>
    <col min="11776" max="11776" width="6.85546875" style="229" customWidth="1"/>
    <col min="11777" max="11777" width="10.28515625" style="229" customWidth="1"/>
    <col min="11778" max="11779" width="9.140625" style="229" customWidth="1"/>
    <col min="11780" max="11780" width="7.140625" style="229" customWidth="1"/>
    <col min="11781" max="11781" width="10.42578125" style="229" customWidth="1"/>
    <col min="11782" max="11782" width="7.140625" style="229" customWidth="1"/>
    <col min="11783" max="11783" width="9.140625" style="229"/>
    <col min="11784" max="11784" width="7.28515625" style="229" customWidth="1"/>
    <col min="11785" max="11785" width="9.140625" style="229"/>
    <col min="11786" max="11786" width="6.85546875" style="229" customWidth="1"/>
    <col min="11787" max="11787" width="10.28515625" style="229" customWidth="1"/>
    <col min="11788" max="12008" width="9.140625" style="229"/>
    <col min="12009" max="12009" width="8.5703125" style="229" customWidth="1"/>
    <col min="12010" max="12010" width="21.42578125" style="229" customWidth="1"/>
    <col min="12011" max="12011" width="12.42578125" style="229" customWidth="1"/>
    <col min="12012" max="12012" width="0" style="229" hidden="1" customWidth="1"/>
    <col min="12013" max="12013" width="13.85546875" style="229" customWidth="1"/>
    <col min="12014" max="12017" width="9.140625" style="229" customWidth="1"/>
    <col min="12018" max="12018" width="11.7109375" style="229" customWidth="1"/>
    <col min="12019" max="12019" width="10.5703125" style="229" customWidth="1"/>
    <col min="12020" max="12020" width="10.28515625" style="229" customWidth="1"/>
    <col min="12021" max="12021" width="10.85546875" style="229" customWidth="1"/>
    <col min="12022" max="12022" width="11.140625" style="229" customWidth="1"/>
    <col min="12023" max="12023" width="12.5703125" style="229" customWidth="1"/>
    <col min="12024" max="12024" width="18.28515625" style="229" customWidth="1"/>
    <col min="12025" max="12025" width="18.42578125" style="229" customWidth="1"/>
    <col min="12026" max="12026" width="7.140625" style="229" customWidth="1"/>
    <col min="12027" max="12027" width="10.42578125" style="229" customWidth="1"/>
    <col min="12028" max="12028" width="7.140625" style="229" customWidth="1"/>
    <col min="12029" max="12029" width="9.140625" style="229" customWidth="1"/>
    <col min="12030" max="12030" width="7.28515625" style="229" customWidth="1"/>
    <col min="12031" max="12031" width="9.140625" style="229" customWidth="1"/>
    <col min="12032" max="12032" width="6.85546875" style="229" customWidth="1"/>
    <col min="12033" max="12033" width="10.28515625" style="229" customWidth="1"/>
    <col min="12034" max="12035" width="9.140625" style="229" customWidth="1"/>
    <col min="12036" max="12036" width="7.140625" style="229" customWidth="1"/>
    <col min="12037" max="12037" width="10.42578125" style="229" customWidth="1"/>
    <col min="12038" max="12038" width="7.140625" style="229" customWidth="1"/>
    <col min="12039" max="12039" width="9.140625" style="229"/>
    <col min="12040" max="12040" width="7.28515625" style="229" customWidth="1"/>
    <col min="12041" max="12041" width="9.140625" style="229"/>
    <col min="12042" max="12042" width="6.85546875" style="229" customWidth="1"/>
    <col min="12043" max="12043" width="10.28515625" style="229" customWidth="1"/>
    <col min="12044" max="12264" width="9.140625" style="229"/>
    <col min="12265" max="12265" width="8.5703125" style="229" customWidth="1"/>
    <col min="12266" max="12266" width="21.42578125" style="229" customWidth="1"/>
    <col min="12267" max="12267" width="12.42578125" style="229" customWidth="1"/>
    <col min="12268" max="12268" width="0" style="229" hidden="1" customWidth="1"/>
    <col min="12269" max="12269" width="13.85546875" style="229" customWidth="1"/>
    <col min="12270" max="12273" width="9.140625" style="229" customWidth="1"/>
    <col min="12274" max="12274" width="11.7109375" style="229" customWidth="1"/>
    <col min="12275" max="12275" width="10.5703125" style="229" customWidth="1"/>
    <col min="12276" max="12276" width="10.28515625" style="229" customWidth="1"/>
    <col min="12277" max="12277" width="10.85546875" style="229" customWidth="1"/>
    <col min="12278" max="12278" width="11.140625" style="229" customWidth="1"/>
    <col min="12279" max="12279" width="12.5703125" style="229" customWidth="1"/>
    <col min="12280" max="12280" width="18.28515625" style="229" customWidth="1"/>
    <col min="12281" max="12281" width="18.42578125" style="229" customWidth="1"/>
    <col min="12282" max="12282" width="7.140625" style="229" customWidth="1"/>
    <col min="12283" max="12283" width="10.42578125" style="229" customWidth="1"/>
    <col min="12284" max="12284" width="7.140625" style="229" customWidth="1"/>
    <col min="12285" max="12285" width="9.140625" style="229" customWidth="1"/>
    <col min="12286" max="12286" width="7.28515625" style="229" customWidth="1"/>
    <col min="12287" max="12287" width="9.140625" style="229" customWidth="1"/>
    <col min="12288" max="12288" width="6.85546875" style="229" customWidth="1"/>
    <col min="12289" max="12289" width="10.28515625" style="229" customWidth="1"/>
    <col min="12290" max="12291" width="9.140625" style="229" customWidth="1"/>
    <col min="12292" max="12292" width="7.140625" style="229" customWidth="1"/>
    <col min="12293" max="12293" width="10.42578125" style="229" customWidth="1"/>
    <col min="12294" max="12294" width="7.140625" style="229" customWidth="1"/>
    <col min="12295" max="12295" width="9.140625" style="229"/>
    <col min="12296" max="12296" width="7.28515625" style="229" customWidth="1"/>
    <col min="12297" max="12297" width="9.140625" style="229"/>
    <col min="12298" max="12298" width="6.85546875" style="229" customWidth="1"/>
    <col min="12299" max="12299" width="10.28515625" style="229" customWidth="1"/>
    <col min="12300" max="12520" width="9.140625" style="229"/>
    <col min="12521" max="12521" width="8.5703125" style="229" customWidth="1"/>
    <col min="12522" max="12522" width="21.42578125" style="229" customWidth="1"/>
    <col min="12523" max="12523" width="12.42578125" style="229" customWidth="1"/>
    <col min="12524" max="12524" width="0" style="229" hidden="1" customWidth="1"/>
    <col min="12525" max="12525" width="13.85546875" style="229" customWidth="1"/>
    <col min="12526" max="12529" width="9.140625" style="229" customWidth="1"/>
    <col min="12530" max="12530" width="11.7109375" style="229" customWidth="1"/>
    <col min="12531" max="12531" width="10.5703125" style="229" customWidth="1"/>
    <col min="12532" max="12532" width="10.28515625" style="229" customWidth="1"/>
    <col min="12533" max="12533" width="10.85546875" style="229" customWidth="1"/>
    <col min="12534" max="12534" width="11.140625" style="229" customWidth="1"/>
    <col min="12535" max="12535" width="12.5703125" style="229" customWidth="1"/>
    <col min="12536" max="12536" width="18.28515625" style="229" customWidth="1"/>
    <col min="12537" max="12537" width="18.42578125" style="229" customWidth="1"/>
    <col min="12538" max="12538" width="7.140625" style="229" customWidth="1"/>
    <col min="12539" max="12539" width="10.42578125" style="229" customWidth="1"/>
    <col min="12540" max="12540" width="7.140625" style="229" customWidth="1"/>
    <col min="12541" max="12541" width="9.140625" style="229" customWidth="1"/>
    <col min="12542" max="12542" width="7.28515625" style="229" customWidth="1"/>
    <col min="12543" max="12543" width="9.140625" style="229" customWidth="1"/>
    <col min="12544" max="12544" width="6.85546875" style="229" customWidth="1"/>
    <col min="12545" max="12545" width="10.28515625" style="229" customWidth="1"/>
    <col min="12546" max="12547" width="9.140625" style="229" customWidth="1"/>
    <col min="12548" max="12548" width="7.140625" style="229" customWidth="1"/>
    <col min="12549" max="12549" width="10.42578125" style="229" customWidth="1"/>
    <col min="12550" max="12550" width="7.140625" style="229" customWidth="1"/>
    <col min="12551" max="12551" width="9.140625" style="229"/>
    <col min="12552" max="12552" width="7.28515625" style="229" customWidth="1"/>
    <col min="12553" max="12553" width="9.140625" style="229"/>
    <col min="12554" max="12554" width="6.85546875" style="229" customWidth="1"/>
    <col min="12555" max="12555" width="10.28515625" style="229" customWidth="1"/>
    <col min="12556" max="12776" width="9.140625" style="229"/>
    <col min="12777" max="12777" width="8.5703125" style="229" customWidth="1"/>
    <col min="12778" max="12778" width="21.42578125" style="229" customWidth="1"/>
    <col min="12779" max="12779" width="12.42578125" style="229" customWidth="1"/>
    <col min="12780" max="12780" width="0" style="229" hidden="1" customWidth="1"/>
    <col min="12781" max="12781" width="13.85546875" style="229" customWidth="1"/>
    <col min="12782" max="12785" width="9.140625" style="229" customWidth="1"/>
    <col min="12786" max="12786" width="11.7109375" style="229" customWidth="1"/>
    <col min="12787" max="12787" width="10.5703125" style="229" customWidth="1"/>
    <col min="12788" max="12788" width="10.28515625" style="229" customWidth="1"/>
    <col min="12789" max="12789" width="10.85546875" style="229" customWidth="1"/>
    <col min="12790" max="12790" width="11.140625" style="229" customWidth="1"/>
    <col min="12791" max="12791" width="12.5703125" style="229" customWidth="1"/>
    <col min="12792" max="12792" width="18.28515625" style="229" customWidth="1"/>
    <col min="12793" max="12793" width="18.42578125" style="229" customWidth="1"/>
    <col min="12794" max="12794" width="7.140625" style="229" customWidth="1"/>
    <col min="12795" max="12795" width="10.42578125" style="229" customWidth="1"/>
    <col min="12796" max="12796" width="7.140625" style="229" customWidth="1"/>
    <col min="12797" max="12797" width="9.140625" style="229" customWidth="1"/>
    <col min="12798" max="12798" width="7.28515625" style="229" customWidth="1"/>
    <col min="12799" max="12799" width="9.140625" style="229" customWidth="1"/>
    <col min="12800" max="12800" width="6.85546875" style="229" customWidth="1"/>
    <col min="12801" max="12801" width="10.28515625" style="229" customWidth="1"/>
    <col min="12802" max="12803" width="9.140625" style="229" customWidth="1"/>
    <col min="12804" max="12804" width="7.140625" style="229" customWidth="1"/>
    <col min="12805" max="12805" width="10.42578125" style="229" customWidth="1"/>
    <col min="12806" max="12806" width="7.140625" style="229" customWidth="1"/>
    <col min="12807" max="12807" width="9.140625" style="229"/>
    <col min="12808" max="12808" width="7.28515625" style="229" customWidth="1"/>
    <col min="12809" max="12809" width="9.140625" style="229"/>
    <col min="12810" max="12810" width="6.85546875" style="229" customWidth="1"/>
    <col min="12811" max="12811" width="10.28515625" style="229" customWidth="1"/>
    <col min="12812" max="13032" width="9.140625" style="229"/>
    <col min="13033" max="13033" width="8.5703125" style="229" customWidth="1"/>
    <col min="13034" max="13034" width="21.42578125" style="229" customWidth="1"/>
    <col min="13035" max="13035" width="12.42578125" style="229" customWidth="1"/>
    <col min="13036" max="13036" width="0" style="229" hidden="1" customWidth="1"/>
    <col min="13037" max="13037" width="13.85546875" style="229" customWidth="1"/>
    <col min="13038" max="13041" width="9.140625" style="229" customWidth="1"/>
    <col min="13042" max="13042" width="11.7109375" style="229" customWidth="1"/>
    <col min="13043" max="13043" width="10.5703125" style="229" customWidth="1"/>
    <col min="13044" max="13044" width="10.28515625" style="229" customWidth="1"/>
    <col min="13045" max="13045" width="10.85546875" style="229" customWidth="1"/>
    <col min="13046" max="13046" width="11.140625" style="229" customWidth="1"/>
    <col min="13047" max="13047" width="12.5703125" style="229" customWidth="1"/>
    <col min="13048" max="13048" width="18.28515625" style="229" customWidth="1"/>
    <col min="13049" max="13049" width="18.42578125" style="229" customWidth="1"/>
    <col min="13050" max="13050" width="7.140625" style="229" customWidth="1"/>
    <col min="13051" max="13051" width="10.42578125" style="229" customWidth="1"/>
    <col min="13052" max="13052" width="7.140625" style="229" customWidth="1"/>
    <col min="13053" max="13053" width="9.140625" style="229" customWidth="1"/>
    <col min="13054" max="13054" width="7.28515625" style="229" customWidth="1"/>
    <col min="13055" max="13055" width="9.140625" style="229" customWidth="1"/>
    <col min="13056" max="13056" width="6.85546875" style="229" customWidth="1"/>
    <col min="13057" max="13057" width="10.28515625" style="229" customWidth="1"/>
    <col min="13058" max="13059" width="9.140625" style="229" customWidth="1"/>
    <col min="13060" max="13060" width="7.140625" style="229" customWidth="1"/>
    <col min="13061" max="13061" width="10.42578125" style="229" customWidth="1"/>
    <col min="13062" max="13062" width="7.140625" style="229" customWidth="1"/>
    <col min="13063" max="13063" width="9.140625" style="229"/>
    <col min="13064" max="13064" width="7.28515625" style="229" customWidth="1"/>
    <col min="13065" max="13065" width="9.140625" style="229"/>
    <col min="13066" max="13066" width="6.85546875" style="229" customWidth="1"/>
    <col min="13067" max="13067" width="10.28515625" style="229" customWidth="1"/>
    <col min="13068" max="13288" width="9.140625" style="229"/>
    <col min="13289" max="13289" width="8.5703125" style="229" customWidth="1"/>
    <col min="13290" max="13290" width="21.42578125" style="229" customWidth="1"/>
    <col min="13291" max="13291" width="12.42578125" style="229" customWidth="1"/>
    <col min="13292" max="13292" width="0" style="229" hidden="1" customWidth="1"/>
    <col min="13293" max="13293" width="13.85546875" style="229" customWidth="1"/>
    <col min="13294" max="13297" width="9.140625" style="229" customWidth="1"/>
    <col min="13298" max="13298" width="11.7109375" style="229" customWidth="1"/>
    <col min="13299" max="13299" width="10.5703125" style="229" customWidth="1"/>
    <col min="13300" max="13300" width="10.28515625" style="229" customWidth="1"/>
    <col min="13301" max="13301" width="10.85546875" style="229" customWidth="1"/>
    <col min="13302" max="13302" width="11.140625" style="229" customWidth="1"/>
    <col min="13303" max="13303" width="12.5703125" style="229" customWidth="1"/>
    <col min="13304" max="13304" width="18.28515625" style="229" customWidth="1"/>
    <col min="13305" max="13305" width="18.42578125" style="229" customWidth="1"/>
    <col min="13306" max="13306" width="7.140625" style="229" customWidth="1"/>
    <col min="13307" max="13307" width="10.42578125" style="229" customWidth="1"/>
    <col min="13308" max="13308" width="7.140625" style="229" customWidth="1"/>
    <col min="13309" max="13309" width="9.140625" style="229" customWidth="1"/>
    <col min="13310" max="13310" width="7.28515625" style="229" customWidth="1"/>
    <col min="13311" max="13311" width="9.140625" style="229" customWidth="1"/>
    <col min="13312" max="13312" width="6.85546875" style="229" customWidth="1"/>
    <col min="13313" max="13313" width="10.28515625" style="229" customWidth="1"/>
    <col min="13314" max="13315" width="9.140625" style="229" customWidth="1"/>
    <col min="13316" max="13316" width="7.140625" style="229" customWidth="1"/>
    <col min="13317" max="13317" width="10.42578125" style="229" customWidth="1"/>
    <col min="13318" max="13318" width="7.140625" style="229" customWidth="1"/>
    <col min="13319" max="13319" width="9.140625" style="229"/>
    <col min="13320" max="13320" width="7.28515625" style="229" customWidth="1"/>
    <col min="13321" max="13321" width="9.140625" style="229"/>
    <col min="13322" max="13322" width="6.85546875" style="229" customWidth="1"/>
    <col min="13323" max="13323" width="10.28515625" style="229" customWidth="1"/>
    <col min="13324" max="13544" width="9.140625" style="229"/>
    <col min="13545" max="13545" width="8.5703125" style="229" customWidth="1"/>
    <col min="13546" max="13546" width="21.42578125" style="229" customWidth="1"/>
    <col min="13547" max="13547" width="12.42578125" style="229" customWidth="1"/>
    <col min="13548" max="13548" width="0" style="229" hidden="1" customWidth="1"/>
    <col min="13549" max="13549" width="13.85546875" style="229" customWidth="1"/>
    <col min="13550" max="13553" width="9.140625" style="229" customWidth="1"/>
    <col min="13554" max="13554" width="11.7109375" style="229" customWidth="1"/>
    <col min="13555" max="13555" width="10.5703125" style="229" customWidth="1"/>
    <col min="13556" max="13556" width="10.28515625" style="229" customWidth="1"/>
    <col min="13557" max="13557" width="10.85546875" style="229" customWidth="1"/>
    <col min="13558" max="13558" width="11.140625" style="229" customWidth="1"/>
    <col min="13559" max="13559" width="12.5703125" style="229" customWidth="1"/>
    <col min="13560" max="13560" width="18.28515625" style="229" customWidth="1"/>
    <col min="13561" max="13561" width="18.42578125" style="229" customWidth="1"/>
    <col min="13562" max="13562" width="7.140625" style="229" customWidth="1"/>
    <col min="13563" max="13563" width="10.42578125" style="229" customWidth="1"/>
    <col min="13564" max="13564" width="7.140625" style="229" customWidth="1"/>
    <col min="13565" max="13565" width="9.140625" style="229" customWidth="1"/>
    <col min="13566" max="13566" width="7.28515625" style="229" customWidth="1"/>
    <col min="13567" max="13567" width="9.140625" style="229" customWidth="1"/>
    <col min="13568" max="13568" width="6.85546875" style="229" customWidth="1"/>
    <col min="13569" max="13569" width="10.28515625" style="229" customWidth="1"/>
    <col min="13570" max="13571" width="9.140625" style="229" customWidth="1"/>
    <col min="13572" max="13572" width="7.140625" style="229" customWidth="1"/>
    <col min="13573" max="13573" width="10.42578125" style="229" customWidth="1"/>
    <col min="13574" max="13574" width="7.140625" style="229" customWidth="1"/>
    <col min="13575" max="13575" width="9.140625" style="229"/>
    <col min="13576" max="13576" width="7.28515625" style="229" customWidth="1"/>
    <col min="13577" max="13577" width="9.140625" style="229"/>
    <col min="13578" max="13578" width="6.85546875" style="229" customWidth="1"/>
    <col min="13579" max="13579" width="10.28515625" style="229" customWidth="1"/>
    <col min="13580" max="13800" width="9.140625" style="229"/>
    <col min="13801" max="13801" width="8.5703125" style="229" customWidth="1"/>
    <col min="13802" max="13802" width="21.42578125" style="229" customWidth="1"/>
    <col min="13803" max="13803" width="12.42578125" style="229" customWidth="1"/>
    <col min="13804" max="13804" width="0" style="229" hidden="1" customWidth="1"/>
    <col min="13805" max="13805" width="13.85546875" style="229" customWidth="1"/>
    <col min="13806" max="13809" width="9.140625" style="229" customWidth="1"/>
    <col min="13810" max="13810" width="11.7109375" style="229" customWidth="1"/>
    <col min="13811" max="13811" width="10.5703125" style="229" customWidth="1"/>
    <col min="13812" max="13812" width="10.28515625" style="229" customWidth="1"/>
    <col min="13813" max="13813" width="10.85546875" style="229" customWidth="1"/>
    <col min="13814" max="13814" width="11.140625" style="229" customWidth="1"/>
    <col min="13815" max="13815" width="12.5703125" style="229" customWidth="1"/>
    <col min="13816" max="13816" width="18.28515625" style="229" customWidth="1"/>
    <col min="13817" max="13817" width="18.42578125" style="229" customWidth="1"/>
    <col min="13818" max="13818" width="7.140625" style="229" customWidth="1"/>
    <col min="13819" max="13819" width="10.42578125" style="229" customWidth="1"/>
    <col min="13820" max="13820" width="7.140625" style="229" customWidth="1"/>
    <col min="13821" max="13821" width="9.140625" style="229" customWidth="1"/>
    <col min="13822" max="13822" width="7.28515625" style="229" customWidth="1"/>
    <col min="13823" max="13823" width="9.140625" style="229" customWidth="1"/>
    <col min="13824" max="13824" width="6.85546875" style="229" customWidth="1"/>
    <col min="13825" max="13825" width="10.28515625" style="229" customWidth="1"/>
    <col min="13826" max="13827" width="9.140625" style="229" customWidth="1"/>
    <col min="13828" max="13828" width="7.140625" style="229" customWidth="1"/>
    <col min="13829" max="13829" width="10.42578125" style="229" customWidth="1"/>
    <col min="13830" max="13830" width="7.140625" style="229" customWidth="1"/>
    <col min="13831" max="13831" width="9.140625" style="229"/>
    <col min="13832" max="13832" width="7.28515625" style="229" customWidth="1"/>
    <col min="13833" max="13833" width="9.140625" style="229"/>
    <col min="13834" max="13834" width="6.85546875" style="229" customWidth="1"/>
    <col min="13835" max="13835" width="10.28515625" style="229" customWidth="1"/>
    <col min="13836" max="14056" width="9.140625" style="229"/>
    <col min="14057" max="14057" width="8.5703125" style="229" customWidth="1"/>
    <col min="14058" max="14058" width="21.42578125" style="229" customWidth="1"/>
    <col min="14059" max="14059" width="12.42578125" style="229" customWidth="1"/>
    <col min="14060" max="14060" width="0" style="229" hidden="1" customWidth="1"/>
    <col min="14061" max="14061" width="13.85546875" style="229" customWidth="1"/>
    <col min="14062" max="14065" width="9.140625" style="229" customWidth="1"/>
    <col min="14066" max="14066" width="11.7109375" style="229" customWidth="1"/>
    <col min="14067" max="14067" width="10.5703125" style="229" customWidth="1"/>
    <col min="14068" max="14068" width="10.28515625" style="229" customWidth="1"/>
    <col min="14069" max="14069" width="10.85546875" style="229" customWidth="1"/>
    <col min="14070" max="14070" width="11.140625" style="229" customWidth="1"/>
    <col min="14071" max="14071" width="12.5703125" style="229" customWidth="1"/>
    <col min="14072" max="14072" width="18.28515625" style="229" customWidth="1"/>
    <col min="14073" max="14073" width="18.42578125" style="229" customWidth="1"/>
    <col min="14074" max="14074" width="7.140625" style="229" customWidth="1"/>
    <col min="14075" max="14075" width="10.42578125" style="229" customWidth="1"/>
    <col min="14076" max="14076" width="7.140625" style="229" customWidth="1"/>
    <col min="14077" max="14077" width="9.140625" style="229" customWidth="1"/>
    <col min="14078" max="14078" width="7.28515625" style="229" customWidth="1"/>
    <col min="14079" max="14079" width="9.140625" style="229" customWidth="1"/>
    <col min="14080" max="14080" width="6.85546875" style="229" customWidth="1"/>
    <col min="14081" max="14081" width="10.28515625" style="229" customWidth="1"/>
    <col min="14082" max="14083" width="9.140625" style="229" customWidth="1"/>
    <col min="14084" max="14084" width="7.140625" style="229" customWidth="1"/>
    <col min="14085" max="14085" width="10.42578125" style="229" customWidth="1"/>
    <col min="14086" max="14086" width="7.140625" style="229" customWidth="1"/>
    <col min="14087" max="14087" width="9.140625" style="229"/>
    <col min="14088" max="14088" width="7.28515625" style="229" customWidth="1"/>
    <col min="14089" max="14089" width="9.140625" style="229"/>
    <col min="14090" max="14090" width="6.85546875" style="229" customWidth="1"/>
    <col min="14091" max="14091" width="10.28515625" style="229" customWidth="1"/>
    <col min="14092" max="14312" width="9.140625" style="229"/>
    <col min="14313" max="14313" width="8.5703125" style="229" customWidth="1"/>
    <col min="14314" max="14314" width="21.42578125" style="229" customWidth="1"/>
    <col min="14315" max="14315" width="12.42578125" style="229" customWidth="1"/>
    <col min="14316" max="14316" width="0" style="229" hidden="1" customWidth="1"/>
    <col min="14317" max="14317" width="13.85546875" style="229" customWidth="1"/>
    <col min="14318" max="14321" width="9.140625" style="229" customWidth="1"/>
    <col min="14322" max="14322" width="11.7109375" style="229" customWidth="1"/>
    <col min="14323" max="14323" width="10.5703125" style="229" customWidth="1"/>
    <col min="14324" max="14324" width="10.28515625" style="229" customWidth="1"/>
    <col min="14325" max="14325" width="10.85546875" style="229" customWidth="1"/>
    <col min="14326" max="14326" width="11.140625" style="229" customWidth="1"/>
    <col min="14327" max="14327" width="12.5703125" style="229" customWidth="1"/>
    <col min="14328" max="14328" width="18.28515625" style="229" customWidth="1"/>
    <col min="14329" max="14329" width="18.42578125" style="229" customWidth="1"/>
    <col min="14330" max="14330" width="7.140625" style="229" customWidth="1"/>
    <col min="14331" max="14331" width="10.42578125" style="229" customWidth="1"/>
    <col min="14332" max="14332" width="7.140625" style="229" customWidth="1"/>
    <col min="14333" max="14333" width="9.140625" style="229" customWidth="1"/>
    <col min="14334" max="14334" width="7.28515625" style="229" customWidth="1"/>
    <col min="14335" max="14335" width="9.140625" style="229" customWidth="1"/>
    <col min="14336" max="14336" width="6.85546875" style="229" customWidth="1"/>
    <col min="14337" max="14337" width="10.28515625" style="229" customWidth="1"/>
    <col min="14338" max="14339" width="9.140625" style="229" customWidth="1"/>
    <col min="14340" max="14340" width="7.140625" style="229" customWidth="1"/>
    <col min="14341" max="14341" width="10.42578125" style="229" customWidth="1"/>
    <col min="14342" max="14342" width="7.140625" style="229" customWidth="1"/>
    <col min="14343" max="14343" width="9.140625" style="229"/>
    <col min="14344" max="14344" width="7.28515625" style="229" customWidth="1"/>
    <col min="14345" max="14345" width="9.140625" style="229"/>
    <col min="14346" max="14346" width="6.85546875" style="229" customWidth="1"/>
    <col min="14347" max="14347" width="10.28515625" style="229" customWidth="1"/>
    <col min="14348" max="14568" width="9.140625" style="229"/>
    <col min="14569" max="14569" width="8.5703125" style="229" customWidth="1"/>
    <col min="14570" max="14570" width="21.42578125" style="229" customWidth="1"/>
    <col min="14571" max="14571" width="12.42578125" style="229" customWidth="1"/>
    <col min="14572" max="14572" width="0" style="229" hidden="1" customWidth="1"/>
    <col min="14573" max="14573" width="13.85546875" style="229" customWidth="1"/>
    <col min="14574" max="14577" width="9.140625" style="229" customWidth="1"/>
    <col min="14578" max="14578" width="11.7109375" style="229" customWidth="1"/>
    <col min="14579" max="14579" width="10.5703125" style="229" customWidth="1"/>
    <col min="14580" max="14580" width="10.28515625" style="229" customWidth="1"/>
    <col min="14581" max="14581" width="10.85546875" style="229" customWidth="1"/>
    <col min="14582" max="14582" width="11.140625" style="229" customWidth="1"/>
    <col min="14583" max="14583" width="12.5703125" style="229" customWidth="1"/>
    <col min="14584" max="14584" width="18.28515625" style="229" customWidth="1"/>
    <col min="14585" max="14585" width="18.42578125" style="229" customWidth="1"/>
    <col min="14586" max="14586" width="7.140625" style="229" customWidth="1"/>
    <col min="14587" max="14587" width="10.42578125" style="229" customWidth="1"/>
    <col min="14588" max="14588" width="7.140625" style="229" customWidth="1"/>
    <col min="14589" max="14589" width="9.140625" style="229" customWidth="1"/>
    <col min="14590" max="14590" width="7.28515625" style="229" customWidth="1"/>
    <col min="14591" max="14591" width="9.140625" style="229" customWidth="1"/>
    <col min="14592" max="14592" width="6.85546875" style="229" customWidth="1"/>
    <col min="14593" max="14593" width="10.28515625" style="229" customWidth="1"/>
    <col min="14594" max="14595" width="9.140625" style="229" customWidth="1"/>
    <col min="14596" max="14596" width="7.140625" style="229" customWidth="1"/>
    <col min="14597" max="14597" width="10.42578125" style="229" customWidth="1"/>
    <col min="14598" max="14598" width="7.140625" style="229" customWidth="1"/>
    <col min="14599" max="14599" width="9.140625" style="229"/>
    <col min="14600" max="14600" width="7.28515625" style="229" customWidth="1"/>
    <col min="14601" max="14601" width="9.140625" style="229"/>
    <col min="14602" max="14602" width="6.85546875" style="229" customWidth="1"/>
    <col min="14603" max="14603" width="10.28515625" style="229" customWidth="1"/>
    <col min="14604" max="14824" width="9.140625" style="229"/>
    <col min="14825" max="14825" width="8.5703125" style="229" customWidth="1"/>
    <col min="14826" max="14826" width="21.42578125" style="229" customWidth="1"/>
    <col min="14827" max="14827" width="12.42578125" style="229" customWidth="1"/>
    <col min="14828" max="14828" width="0" style="229" hidden="1" customWidth="1"/>
    <col min="14829" max="14829" width="13.85546875" style="229" customWidth="1"/>
    <col min="14830" max="14833" width="9.140625" style="229" customWidth="1"/>
    <col min="14834" max="14834" width="11.7109375" style="229" customWidth="1"/>
    <col min="14835" max="14835" width="10.5703125" style="229" customWidth="1"/>
    <col min="14836" max="14836" width="10.28515625" style="229" customWidth="1"/>
    <col min="14837" max="14837" width="10.85546875" style="229" customWidth="1"/>
    <col min="14838" max="14838" width="11.140625" style="229" customWidth="1"/>
    <col min="14839" max="14839" width="12.5703125" style="229" customWidth="1"/>
    <col min="14840" max="14840" width="18.28515625" style="229" customWidth="1"/>
    <col min="14841" max="14841" width="18.42578125" style="229" customWidth="1"/>
    <col min="14842" max="14842" width="7.140625" style="229" customWidth="1"/>
    <col min="14843" max="14843" width="10.42578125" style="229" customWidth="1"/>
    <col min="14844" max="14844" width="7.140625" style="229" customWidth="1"/>
    <col min="14845" max="14845" width="9.140625" style="229" customWidth="1"/>
    <col min="14846" max="14846" width="7.28515625" style="229" customWidth="1"/>
    <col min="14847" max="14847" width="9.140625" style="229" customWidth="1"/>
    <col min="14848" max="14848" width="6.85546875" style="229" customWidth="1"/>
    <col min="14849" max="14849" width="10.28515625" style="229" customWidth="1"/>
    <col min="14850" max="14851" width="9.140625" style="229" customWidth="1"/>
    <col min="14852" max="14852" width="7.140625" style="229" customWidth="1"/>
    <col min="14853" max="14853" width="10.42578125" style="229" customWidth="1"/>
    <col min="14854" max="14854" width="7.140625" style="229" customWidth="1"/>
    <col min="14855" max="14855" width="9.140625" style="229"/>
    <col min="14856" max="14856" width="7.28515625" style="229" customWidth="1"/>
    <col min="14857" max="14857" width="9.140625" style="229"/>
    <col min="14858" max="14858" width="6.85546875" style="229" customWidth="1"/>
    <col min="14859" max="14859" width="10.28515625" style="229" customWidth="1"/>
    <col min="14860" max="15080" width="9.140625" style="229"/>
    <col min="15081" max="15081" width="8.5703125" style="229" customWidth="1"/>
    <col min="15082" max="15082" width="21.42578125" style="229" customWidth="1"/>
    <col min="15083" max="15083" width="12.42578125" style="229" customWidth="1"/>
    <col min="15084" max="15084" width="0" style="229" hidden="1" customWidth="1"/>
    <col min="15085" max="15085" width="13.85546875" style="229" customWidth="1"/>
    <col min="15086" max="15089" width="9.140625" style="229" customWidth="1"/>
    <col min="15090" max="15090" width="11.7109375" style="229" customWidth="1"/>
    <col min="15091" max="15091" width="10.5703125" style="229" customWidth="1"/>
    <col min="15092" max="15092" width="10.28515625" style="229" customWidth="1"/>
    <col min="15093" max="15093" width="10.85546875" style="229" customWidth="1"/>
    <col min="15094" max="15094" width="11.140625" style="229" customWidth="1"/>
    <col min="15095" max="15095" width="12.5703125" style="229" customWidth="1"/>
    <col min="15096" max="15096" width="18.28515625" style="229" customWidth="1"/>
    <col min="15097" max="15097" width="18.42578125" style="229" customWidth="1"/>
    <col min="15098" max="15098" width="7.140625" style="229" customWidth="1"/>
    <col min="15099" max="15099" width="10.42578125" style="229" customWidth="1"/>
    <col min="15100" max="15100" width="7.140625" style="229" customWidth="1"/>
    <col min="15101" max="15101" width="9.140625" style="229" customWidth="1"/>
    <col min="15102" max="15102" width="7.28515625" style="229" customWidth="1"/>
    <col min="15103" max="15103" width="9.140625" style="229" customWidth="1"/>
    <col min="15104" max="15104" width="6.85546875" style="229" customWidth="1"/>
    <col min="15105" max="15105" width="10.28515625" style="229" customWidth="1"/>
    <col min="15106" max="15107" width="9.140625" style="229" customWidth="1"/>
    <col min="15108" max="15108" width="7.140625" style="229" customWidth="1"/>
    <col min="15109" max="15109" width="10.42578125" style="229" customWidth="1"/>
    <col min="15110" max="15110" width="7.140625" style="229" customWidth="1"/>
    <col min="15111" max="15111" width="9.140625" style="229"/>
    <col min="15112" max="15112" width="7.28515625" style="229" customWidth="1"/>
    <col min="15113" max="15113" width="9.140625" style="229"/>
    <col min="15114" max="15114" width="6.85546875" style="229" customWidth="1"/>
    <col min="15115" max="15115" width="10.28515625" style="229" customWidth="1"/>
    <col min="15116" max="15336" width="9.140625" style="229"/>
    <col min="15337" max="15337" width="8.5703125" style="229" customWidth="1"/>
    <col min="15338" max="15338" width="21.42578125" style="229" customWidth="1"/>
    <col min="15339" max="15339" width="12.42578125" style="229" customWidth="1"/>
    <col min="15340" max="15340" width="0" style="229" hidden="1" customWidth="1"/>
    <col min="15341" max="15341" width="13.85546875" style="229" customWidth="1"/>
    <col min="15342" max="15345" width="9.140625" style="229" customWidth="1"/>
    <col min="15346" max="15346" width="11.7109375" style="229" customWidth="1"/>
    <col min="15347" max="15347" width="10.5703125" style="229" customWidth="1"/>
    <col min="15348" max="15348" width="10.28515625" style="229" customWidth="1"/>
    <col min="15349" max="15349" width="10.85546875" style="229" customWidth="1"/>
    <col min="15350" max="15350" width="11.140625" style="229" customWidth="1"/>
    <col min="15351" max="15351" width="12.5703125" style="229" customWidth="1"/>
    <col min="15352" max="15352" width="18.28515625" style="229" customWidth="1"/>
    <col min="15353" max="15353" width="18.42578125" style="229" customWidth="1"/>
    <col min="15354" max="15354" width="7.140625" style="229" customWidth="1"/>
    <col min="15355" max="15355" width="10.42578125" style="229" customWidth="1"/>
    <col min="15356" max="15356" width="7.140625" style="229" customWidth="1"/>
    <col min="15357" max="15357" width="9.140625" style="229" customWidth="1"/>
    <col min="15358" max="15358" width="7.28515625" style="229" customWidth="1"/>
    <col min="15359" max="15359" width="9.140625" style="229" customWidth="1"/>
    <col min="15360" max="15360" width="6.85546875" style="229" customWidth="1"/>
    <col min="15361" max="15361" width="10.28515625" style="229" customWidth="1"/>
    <col min="15362" max="15363" width="9.140625" style="229" customWidth="1"/>
    <col min="15364" max="15364" width="7.140625" style="229" customWidth="1"/>
    <col min="15365" max="15365" width="10.42578125" style="229" customWidth="1"/>
    <col min="15366" max="15366" width="7.140625" style="229" customWidth="1"/>
    <col min="15367" max="15367" width="9.140625" style="229"/>
    <col min="15368" max="15368" width="7.28515625" style="229" customWidth="1"/>
    <col min="15369" max="15369" width="9.140625" style="229"/>
    <col min="15370" max="15370" width="6.85546875" style="229" customWidth="1"/>
    <col min="15371" max="15371" width="10.28515625" style="229" customWidth="1"/>
    <col min="15372" max="15592" width="9.140625" style="229"/>
    <col min="15593" max="15593" width="8.5703125" style="229" customWidth="1"/>
    <col min="15594" max="15594" width="21.42578125" style="229" customWidth="1"/>
    <col min="15595" max="15595" width="12.42578125" style="229" customWidth="1"/>
    <col min="15596" max="15596" width="0" style="229" hidden="1" customWidth="1"/>
    <col min="15597" max="15597" width="13.85546875" style="229" customWidth="1"/>
    <col min="15598" max="15601" width="9.140625" style="229" customWidth="1"/>
    <col min="15602" max="15602" width="11.7109375" style="229" customWidth="1"/>
    <col min="15603" max="15603" width="10.5703125" style="229" customWidth="1"/>
    <col min="15604" max="15604" width="10.28515625" style="229" customWidth="1"/>
    <col min="15605" max="15605" width="10.85546875" style="229" customWidth="1"/>
    <col min="15606" max="15606" width="11.140625" style="229" customWidth="1"/>
    <col min="15607" max="15607" width="12.5703125" style="229" customWidth="1"/>
    <col min="15608" max="15608" width="18.28515625" style="229" customWidth="1"/>
    <col min="15609" max="15609" width="18.42578125" style="229" customWidth="1"/>
    <col min="15610" max="15610" width="7.140625" style="229" customWidth="1"/>
    <col min="15611" max="15611" width="10.42578125" style="229" customWidth="1"/>
    <col min="15612" max="15612" width="7.140625" style="229" customWidth="1"/>
    <col min="15613" max="15613" width="9.140625" style="229" customWidth="1"/>
    <col min="15614" max="15614" width="7.28515625" style="229" customWidth="1"/>
    <col min="15615" max="15615" width="9.140625" style="229" customWidth="1"/>
    <col min="15616" max="15616" width="6.85546875" style="229" customWidth="1"/>
    <col min="15617" max="15617" width="10.28515625" style="229" customWidth="1"/>
    <col min="15618" max="15619" width="9.140625" style="229" customWidth="1"/>
    <col min="15620" max="15620" width="7.140625" style="229" customWidth="1"/>
    <col min="15621" max="15621" width="10.42578125" style="229" customWidth="1"/>
    <col min="15622" max="15622" width="7.140625" style="229" customWidth="1"/>
    <col min="15623" max="15623" width="9.140625" style="229"/>
    <col min="15624" max="15624" width="7.28515625" style="229" customWidth="1"/>
    <col min="15625" max="15625" width="9.140625" style="229"/>
    <col min="15626" max="15626" width="6.85546875" style="229" customWidth="1"/>
    <col min="15627" max="15627" width="10.28515625" style="229" customWidth="1"/>
    <col min="15628" max="15848" width="9.140625" style="229"/>
    <col min="15849" max="15849" width="8.5703125" style="229" customWidth="1"/>
    <col min="15850" max="15850" width="21.42578125" style="229" customWidth="1"/>
    <col min="15851" max="15851" width="12.42578125" style="229" customWidth="1"/>
    <col min="15852" max="15852" width="0" style="229" hidden="1" customWidth="1"/>
    <col min="15853" max="15853" width="13.85546875" style="229" customWidth="1"/>
    <col min="15854" max="15857" width="9.140625" style="229" customWidth="1"/>
    <col min="15858" max="15858" width="11.7109375" style="229" customWidth="1"/>
    <col min="15859" max="15859" width="10.5703125" style="229" customWidth="1"/>
    <col min="15860" max="15860" width="10.28515625" style="229" customWidth="1"/>
    <col min="15861" max="15861" width="10.85546875" style="229" customWidth="1"/>
    <col min="15862" max="15862" width="11.140625" style="229" customWidth="1"/>
    <col min="15863" max="15863" width="12.5703125" style="229" customWidth="1"/>
    <col min="15864" max="15864" width="18.28515625" style="229" customWidth="1"/>
    <col min="15865" max="15865" width="18.42578125" style="229" customWidth="1"/>
    <col min="15866" max="15866" width="7.140625" style="229" customWidth="1"/>
    <col min="15867" max="15867" width="10.42578125" style="229" customWidth="1"/>
    <col min="15868" max="15868" width="7.140625" style="229" customWidth="1"/>
    <col min="15869" max="15869" width="9.140625" style="229" customWidth="1"/>
    <col min="15870" max="15870" width="7.28515625" style="229" customWidth="1"/>
    <col min="15871" max="15871" width="9.140625" style="229" customWidth="1"/>
    <col min="15872" max="15872" width="6.85546875" style="229" customWidth="1"/>
    <col min="15873" max="15873" width="10.28515625" style="229" customWidth="1"/>
    <col min="15874" max="15875" width="9.140625" style="229" customWidth="1"/>
    <col min="15876" max="15876" width="7.140625" style="229" customWidth="1"/>
    <col min="15877" max="15877" width="10.42578125" style="229" customWidth="1"/>
    <col min="15878" max="15878" width="7.140625" style="229" customWidth="1"/>
    <col min="15879" max="15879" width="9.140625" style="229"/>
    <col min="15880" max="15880" width="7.28515625" style="229" customWidth="1"/>
    <col min="15881" max="15881" width="9.140625" style="229"/>
    <col min="15882" max="15882" width="6.85546875" style="229" customWidth="1"/>
    <col min="15883" max="15883" width="10.28515625" style="229" customWidth="1"/>
    <col min="15884" max="16104" width="9.140625" style="229"/>
    <col min="16105" max="16105" width="8.5703125" style="229" customWidth="1"/>
    <col min="16106" max="16106" width="21.42578125" style="229" customWidth="1"/>
    <col min="16107" max="16107" width="12.42578125" style="229" customWidth="1"/>
    <col min="16108" max="16108" width="0" style="229" hidden="1" customWidth="1"/>
    <col min="16109" max="16109" width="13.85546875" style="229" customWidth="1"/>
    <col min="16110" max="16113" width="9.140625" style="229" customWidth="1"/>
    <col min="16114" max="16114" width="11.7109375" style="229" customWidth="1"/>
    <col min="16115" max="16115" width="10.5703125" style="229" customWidth="1"/>
    <col min="16116" max="16116" width="10.28515625" style="229" customWidth="1"/>
    <col min="16117" max="16117" width="10.85546875" style="229" customWidth="1"/>
    <col min="16118" max="16118" width="11.140625" style="229" customWidth="1"/>
    <col min="16119" max="16119" width="12.5703125" style="229" customWidth="1"/>
    <col min="16120" max="16120" width="18.28515625" style="229" customWidth="1"/>
    <col min="16121" max="16121" width="18.42578125" style="229" customWidth="1"/>
    <col min="16122" max="16122" width="7.140625" style="229" customWidth="1"/>
    <col min="16123" max="16123" width="10.42578125" style="229" customWidth="1"/>
    <col min="16124" max="16124" width="7.140625" style="229" customWidth="1"/>
    <col min="16125" max="16125" width="9.140625" style="229" customWidth="1"/>
    <col min="16126" max="16126" width="7.28515625" style="229" customWidth="1"/>
    <col min="16127" max="16127" width="9.140625" style="229" customWidth="1"/>
    <col min="16128" max="16128" width="6.85546875" style="229" customWidth="1"/>
    <col min="16129" max="16129" width="10.28515625" style="229" customWidth="1"/>
    <col min="16130" max="16131" width="9.140625" style="229" customWidth="1"/>
    <col min="16132" max="16132" width="7.140625" style="229" customWidth="1"/>
    <col min="16133" max="16133" width="10.42578125" style="229" customWidth="1"/>
    <col min="16134" max="16134" width="7.140625" style="229" customWidth="1"/>
    <col min="16135" max="16135" width="9.140625" style="229"/>
    <col min="16136" max="16136" width="7.28515625" style="229" customWidth="1"/>
    <col min="16137" max="16137" width="9.140625" style="229"/>
    <col min="16138" max="16138" width="6.85546875" style="229" customWidth="1"/>
    <col min="16139" max="16139" width="10.28515625" style="229" customWidth="1"/>
    <col min="16140" max="16384" width="9.140625" style="229"/>
  </cols>
  <sheetData>
    <row r="1" spans="1:13" s="4" customFormat="1" ht="52.5" customHeight="1" x14ac:dyDescent="0.25">
      <c r="A1" s="354" t="s">
        <v>0</v>
      </c>
      <c r="B1" s="354"/>
      <c r="C1" s="354"/>
      <c r="D1" s="354"/>
      <c r="E1" s="354"/>
      <c r="F1" s="354"/>
      <c r="G1" s="1"/>
      <c r="H1" s="1"/>
      <c r="I1" s="1"/>
      <c r="J1" s="1"/>
      <c r="K1" s="1"/>
      <c r="L1" s="2" t="s">
        <v>1</v>
      </c>
      <c r="M1" s="3"/>
    </row>
    <row r="2" spans="1:13" s="4" customFormat="1" ht="6" customHeight="1" x14ac:dyDescent="0.25">
      <c r="A2" s="354"/>
      <c r="B2" s="354"/>
      <c r="C2" s="354"/>
      <c r="D2" s="354"/>
      <c r="E2" s="5"/>
      <c r="F2" s="5"/>
      <c r="G2" s="354"/>
      <c r="H2" s="354"/>
      <c r="I2" s="354"/>
      <c r="J2" s="354"/>
      <c r="K2" s="354"/>
      <c r="L2" s="354"/>
      <c r="M2" s="3"/>
    </row>
    <row r="3" spans="1:13" s="4" customFormat="1" ht="40.5" customHeight="1" x14ac:dyDescent="0.25">
      <c r="A3" s="355" t="s">
        <v>2</v>
      </c>
      <c r="B3" s="355"/>
      <c r="C3" s="355"/>
      <c r="D3" s="355"/>
      <c r="E3" s="355"/>
      <c r="F3" s="355"/>
      <c r="G3" s="355"/>
      <c r="H3" s="355"/>
      <c r="I3" s="355"/>
      <c r="J3" s="355"/>
      <c r="K3" s="355"/>
      <c r="L3" s="355"/>
      <c r="M3" s="3"/>
    </row>
    <row r="4" spans="1:13" s="4" customFormat="1" ht="8.25" customHeight="1" x14ac:dyDescent="0.25">
      <c r="A4" s="1"/>
      <c r="B4" s="6"/>
      <c r="C4" s="7"/>
      <c r="D4" s="1"/>
      <c r="E4" s="1"/>
      <c r="F4" s="1"/>
      <c r="G4" s="1"/>
      <c r="H4" s="1"/>
      <c r="I4" s="1"/>
      <c r="J4" s="1"/>
      <c r="K4" s="1"/>
      <c r="L4" s="1"/>
      <c r="M4" s="3"/>
    </row>
    <row r="5" spans="1:13" s="4" customFormat="1" ht="40.5" customHeight="1" x14ac:dyDescent="0.25">
      <c r="A5" s="368" t="s">
        <v>3</v>
      </c>
      <c r="B5" s="359" t="s">
        <v>4</v>
      </c>
      <c r="C5" s="360"/>
      <c r="D5" s="378" t="s">
        <v>5</v>
      </c>
      <c r="E5" s="368" t="s">
        <v>6</v>
      </c>
      <c r="F5" s="368" t="s">
        <v>673</v>
      </c>
      <c r="G5" s="380" t="s">
        <v>7</v>
      </c>
      <c r="H5" s="381"/>
      <c r="I5" s="381"/>
      <c r="J5" s="381"/>
      <c r="K5" s="381"/>
      <c r="L5" s="381"/>
      <c r="M5" s="375" t="s">
        <v>8</v>
      </c>
    </row>
    <row r="6" spans="1:13" s="10" customFormat="1" ht="78.75" customHeight="1" x14ac:dyDescent="0.25">
      <c r="A6" s="369"/>
      <c r="B6" s="377"/>
      <c r="C6" s="363"/>
      <c r="D6" s="379"/>
      <c r="E6" s="369"/>
      <c r="F6" s="369"/>
      <c r="G6" s="8" t="s">
        <v>9</v>
      </c>
      <c r="H6" s="8" t="s">
        <v>10</v>
      </c>
      <c r="I6" s="8" t="s">
        <v>11</v>
      </c>
      <c r="J6" s="8" t="s">
        <v>12</v>
      </c>
      <c r="K6" s="8" t="s">
        <v>13</v>
      </c>
      <c r="L6" s="9" t="s">
        <v>14</v>
      </c>
      <c r="M6" s="376"/>
    </row>
    <row r="7" spans="1:13" s="10" customFormat="1" ht="21.75" customHeight="1" x14ac:dyDescent="0.25">
      <c r="A7" s="11" t="s">
        <v>17</v>
      </c>
      <c r="B7" s="12" t="s">
        <v>18</v>
      </c>
      <c r="C7" s="13"/>
      <c r="D7" s="371" t="s">
        <v>19</v>
      </c>
      <c r="E7" s="372"/>
      <c r="F7" s="14"/>
      <c r="G7" s="15" t="s">
        <v>20</v>
      </c>
      <c r="H7" s="15" t="s">
        <v>21</v>
      </c>
      <c r="I7" s="15" t="s">
        <v>22</v>
      </c>
      <c r="J7" s="16" t="s">
        <v>23</v>
      </c>
      <c r="K7" s="17" t="s">
        <v>24</v>
      </c>
      <c r="L7" s="18" t="s">
        <v>25</v>
      </c>
      <c r="M7" s="19"/>
    </row>
    <row r="8" spans="1:13" s="10" customFormat="1" ht="21.75" customHeight="1" x14ac:dyDescent="0.25">
      <c r="A8" s="21" t="s">
        <v>27</v>
      </c>
      <c r="B8" s="22" t="s">
        <v>28</v>
      </c>
      <c r="C8" s="23"/>
      <c r="D8" s="24"/>
      <c r="E8" s="24"/>
      <c r="F8" s="24"/>
      <c r="G8" s="24"/>
      <c r="H8" s="24"/>
      <c r="I8" s="24"/>
      <c r="J8" s="24"/>
      <c r="K8" s="21"/>
      <c r="L8" s="25"/>
      <c r="M8" s="26"/>
    </row>
    <row r="9" spans="1:13" s="5" customFormat="1" ht="25.5" customHeight="1" x14ac:dyDescent="0.25">
      <c r="A9" s="27" t="s">
        <v>29</v>
      </c>
      <c r="B9" s="28" t="s">
        <v>30</v>
      </c>
      <c r="C9" s="29"/>
      <c r="D9" s="27"/>
      <c r="E9" s="27"/>
      <c r="F9" s="30"/>
      <c r="G9" s="27"/>
      <c r="H9" s="27"/>
      <c r="I9" s="27"/>
      <c r="J9" s="27"/>
      <c r="K9" s="27"/>
      <c r="L9" s="31"/>
      <c r="M9" s="32"/>
    </row>
    <row r="10" spans="1:13" s="10" customFormat="1" ht="19.7" customHeight="1" x14ac:dyDescent="0.25">
      <c r="A10" s="33">
        <v>1</v>
      </c>
      <c r="B10" s="34" t="s">
        <v>31</v>
      </c>
      <c r="C10" s="35" t="s">
        <v>32</v>
      </c>
      <c r="D10" s="36" t="s">
        <v>33</v>
      </c>
      <c r="E10" s="37">
        <v>99</v>
      </c>
      <c r="F10" s="38" t="str">
        <f>IF(AND($E10&gt;=90,$E10&lt;=100),"Xuất sắc",IF(AND($E10&gt;=75,$E10&lt;90),"Tốt",IF(AND($E10&gt;=50,$E10&lt;75),"Hoàn thành",IF(AND($E10&lt;50,$E10&gt;0),"Không hoàn thành",IF($E10=0,"Không đánh giá","")))))</f>
        <v>Xuất sắc</v>
      </c>
      <c r="G10" s="39"/>
      <c r="H10" s="39"/>
      <c r="I10" s="39"/>
      <c r="J10" s="39"/>
      <c r="K10" s="40">
        <f>G10+H10+I10-J10</f>
        <v>0</v>
      </c>
      <c r="L10" s="41" t="str">
        <f>IF(AND($K10&gt;=90,$K10&lt;=100),"Xuất sắc",IF(AND($K10&gt;=75,$K10&lt;90),"Tốt",IF(AND($K10&gt;=50,$K10&lt;75),"Hoàn thành",IF(AND($K10&lt;50,$K10&gt;0),"Không hoàn thành",IF($K10=0,"Không đánh giá","")))))</f>
        <v>Không đánh giá</v>
      </c>
      <c r="M10" s="42"/>
    </row>
    <row r="11" spans="1:13" s="10" customFormat="1" ht="21.75" customHeight="1" x14ac:dyDescent="0.25">
      <c r="A11" s="33">
        <v>2</v>
      </c>
      <c r="B11" s="34" t="s">
        <v>35</v>
      </c>
      <c r="C11" s="35" t="s">
        <v>36</v>
      </c>
      <c r="D11" s="36" t="s">
        <v>37</v>
      </c>
      <c r="E11" s="37">
        <v>95</v>
      </c>
      <c r="F11" s="38" t="str">
        <f t="shared" ref="F11:F13" si="0">IF(AND($E11&gt;=90,$E11&lt;=100),"Xuất sắc",IF(AND($E11&gt;=75,$E11&lt;90),"Tốt",IF(AND($E11&gt;=50,$E11&lt;75),"Hoàn thành",IF(AND($E11&lt;50,$E11&gt;0),"Không hoàn thành",IF($E11=0,"Không đánh giá","")))))</f>
        <v>Xuất sắc</v>
      </c>
      <c r="G11" s="46">
        <v>35</v>
      </c>
      <c r="H11" s="46">
        <v>60</v>
      </c>
      <c r="I11" s="39"/>
      <c r="J11" s="39"/>
      <c r="K11" s="40">
        <f>G11+H11+I11-J11</f>
        <v>95</v>
      </c>
      <c r="L11" s="41" t="str">
        <f>IF(AND($K11&gt;=90,$K11&lt;=100),"Xuất sắc",IF(AND($K11&gt;=75,$K11&lt;90),"Tốt",IF(AND($K11&gt;=50,$K11&lt;75),"Hoàn thành",IF(AND($K11&lt;50,$K11&gt;0),"Không hoàn thành",IF($K11=0,"Không đánh giá","")))))</f>
        <v>Xuất sắc</v>
      </c>
      <c r="M11" s="42"/>
    </row>
    <row r="12" spans="1:13" s="10" customFormat="1" ht="21.75" customHeight="1" x14ac:dyDescent="0.25">
      <c r="A12" s="33">
        <v>3</v>
      </c>
      <c r="B12" s="34" t="s">
        <v>38</v>
      </c>
      <c r="C12" s="35" t="s">
        <v>39</v>
      </c>
      <c r="D12" s="36" t="s">
        <v>40</v>
      </c>
      <c r="E12" s="37">
        <v>96</v>
      </c>
      <c r="F12" s="38" t="str">
        <f t="shared" si="0"/>
        <v>Xuất sắc</v>
      </c>
      <c r="G12" s="46">
        <v>36</v>
      </c>
      <c r="H12" s="46">
        <v>60</v>
      </c>
      <c r="I12" s="39"/>
      <c r="J12" s="39"/>
      <c r="K12" s="40">
        <f>G12+H12+I12-J12</f>
        <v>96</v>
      </c>
      <c r="L12" s="41" t="str">
        <f>IF(AND($K12&gt;=90,$K12&lt;=100),"Xuất sắc",IF(AND($K12&gt;=75,$K12&lt;90),"Tốt",IF(AND($K12&gt;=50,$K12&lt;75),"Hoàn thành",IF(AND($K12&lt;50,$K12&gt;0),"Không hoàn thành",IF($K12=0,"Không đánh giá","")))))</f>
        <v>Xuất sắc</v>
      </c>
      <c r="M12" s="42"/>
    </row>
    <row r="13" spans="1:13" s="10" customFormat="1" ht="21.75" customHeight="1" x14ac:dyDescent="0.25">
      <c r="A13" s="33">
        <v>4</v>
      </c>
      <c r="B13" s="34" t="s">
        <v>41</v>
      </c>
      <c r="C13" s="35" t="s">
        <v>42</v>
      </c>
      <c r="D13" s="36" t="s">
        <v>40</v>
      </c>
      <c r="E13" s="37">
        <v>96</v>
      </c>
      <c r="F13" s="38" t="str">
        <f t="shared" si="0"/>
        <v>Xuất sắc</v>
      </c>
      <c r="G13" s="46">
        <v>36</v>
      </c>
      <c r="H13" s="46">
        <v>60</v>
      </c>
      <c r="I13" s="39"/>
      <c r="J13" s="39"/>
      <c r="K13" s="40">
        <f>G13+H13+I13-J13</f>
        <v>96</v>
      </c>
      <c r="L13" s="41" t="str">
        <f>IF(AND($K13&gt;=90,$K13&lt;=100),"Xuất sắc",IF(AND($K13&gt;=75,$K13&lt;90),"Tốt",IF(AND($K13&gt;=50,$K13&lt;75),"Hoàn thành",IF(AND($K13&lt;50,$K13&gt;0),"Không hoàn thành",IF($K13=0,"Không đánh giá","")))))</f>
        <v>Xuất sắc</v>
      </c>
      <c r="M13" s="42"/>
    </row>
    <row r="14" spans="1:13" s="10" customFormat="1" ht="21.75" customHeight="1" x14ac:dyDescent="0.25">
      <c r="A14" s="21" t="s">
        <v>27</v>
      </c>
      <c r="B14" s="22" t="s">
        <v>43</v>
      </c>
      <c r="C14" s="23"/>
      <c r="D14" s="24"/>
      <c r="E14" s="24"/>
      <c r="F14" s="24"/>
      <c r="G14" s="47"/>
      <c r="H14" s="47"/>
      <c r="I14" s="47"/>
      <c r="J14" s="47"/>
      <c r="K14" s="21"/>
      <c r="L14" s="25"/>
      <c r="M14" s="26"/>
    </row>
    <row r="15" spans="1:13" s="5" customFormat="1" ht="25.5" customHeight="1" x14ac:dyDescent="0.25">
      <c r="A15" s="27" t="s">
        <v>29</v>
      </c>
      <c r="B15" s="28" t="s">
        <v>30</v>
      </c>
      <c r="C15" s="29"/>
      <c r="D15" s="27"/>
      <c r="E15" s="27"/>
      <c r="F15" s="30"/>
      <c r="G15" s="48"/>
      <c r="H15" s="48"/>
      <c r="I15" s="48"/>
      <c r="J15" s="48"/>
      <c r="K15" s="27"/>
      <c r="L15" s="49"/>
      <c r="M15" s="50"/>
    </row>
    <row r="16" spans="1:13" s="55" customFormat="1" ht="31.5" customHeight="1" x14ac:dyDescent="0.25">
      <c r="A16" s="51">
        <v>1</v>
      </c>
      <c r="B16" s="34" t="s">
        <v>44</v>
      </c>
      <c r="C16" s="35" t="s">
        <v>45</v>
      </c>
      <c r="D16" s="52" t="s">
        <v>46</v>
      </c>
      <c r="E16" s="53">
        <v>95</v>
      </c>
      <c r="F16" s="38" t="str">
        <f t="shared" ref="F16:F44" si="1">IF(AND($E16&gt;=90,$E16&lt;=100),"Xuất sắc",IF(AND($E16&gt;=75,$E16&lt;90),"Tốt",IF(AND($E16&gt;=50,$E16&lt;75),"Hoàn thành",IF(AND($E16&lt;50,$E16&gt;0),"Không hoàn thành",IF($E16=0,"Không đánh giá","")))))</f>
        <v>Xuất sắc</v>
      </c>
      <c r="G16" s="46">
        <v>35</v>
      </c>
      <c r="H16" s="46">
        <v>60</v>
      </c>
      <c r="I16" s="46"/>
      <c r="J16" s="46"/>
      <c r="K16" s="40">
        <f>G16+H16+I16-J16</f>
        <v>95</v>
      </c>
      <c r="L16" s="41" t="str">
        <f t="shared" ref="L16:L44" si="2">IF(AND($K16&gt;=90,$K16&lt;=100),"Xuất sắc",IF(AND($K16&gt;=75,$K16&lt;90),"Tốt",IF(AND($K16&gt;=50,$K16&lt;75),"Hoàn thành",IF(AND($K16&lt;50,$K16&gt;0),"Không hoàn thành",IF($K16=0,"Không đánh giá","")))))</f>
        <v>Xuất sắc</v>
      </c>
      <c r="M16" s="54"/>
    </row>
    <row r="17" spans="1:13" s="55" customFormat="1" ht="25.5" customHeight="1" x14ac:dyDescent="0.25">
      <c r="A17" s="51">
        <v>2</v>
      </c>
      <c r="B17" s="34" t="s">
        <v>47</v>
      </c>
      <c r="C17" s="35" t="s">
        <v>48</v>
      </c>
      <c r="D17" s="52" t="s">
        <v>49</v>
      </c>
      <c r="E17" s="53">
        <v>89</v>
      </c>
      <c r="F17" s="38" t="str">
        <f t="shared" si="1"/>
        <v>Tốt</v>
      </c>
      <c r="G17" s="46">
        <v>33</v>
      </c>
      <c r="H17" s="46">
        <v>60</v>
      </c>
      <c r="I17" s="46"/>
      <c r="J17" s="46"/>
      <c r="K17" s="40">
        <f t="shared" ref="K17:K27" si="3">G17+H17+I17-J17</f>
        <v>93</v>
      </c>
      <c r="L17" s="41" t="str">
        <f t="shared" si="2"/>
        <v>Xuất sắc</v>
      </c>
      <c r="M17" s="54"/>
    </row>
    <row r="18" spans="1:13" s="55" customFormat="1" ht="25.5" customHeight="1" x14ac:dyDescent="0.25">
      <c r="A18" s="51">
        <v>3</v>
      </c>
      <c r="B18" s="34" t="s">
        <v>50</v>
      </c>
      <c r="C18" s="35" t="s">
        <v>51</v>
      </c>
      <c r="D18" s="52" t="s">
        <v>52</v>
      </c>
      <c r="E18" s="53">
        <v>94</v>
      </c>
      <c r="F18" s="38" t="str">
        <f t="shared" si="1"/>
        <v>Xuất sắc</v>
      </c>
      <c r="G18" s="46">
        <v>29</v>
      </c>
      <c r="H18" s="46">
        <v>60</v>
      </c>
      <c r="I18" s="46"/>
      <c r="J18" s="46"/>
      <c r="K18" s="40">
        <f t="shared" si="3"/>
        <v>89</v>
      </c>
      <c r="L18" s="41" t="str">
        <f t="shared" si="2"/>
        <v>Tốt</v>
      </c>
      <c r="M18" s="54"/>
    </row>
    <row r="19" spans="1:13" s="55" customFormat="1" ht="25.5" customHeight="1" x14ac:dyDescent="0.25">
      <c r="A19" s="51">
        <v>4</v>
      </c>
      <c r="B19" s="34" t="s">
        <v>53</v>
      </c>
      <c r="C19" s="35" t="s">
        <v>54</v>
      </c>
      <c r="D19" s="52" t="s">
        <v>55</v>
      </c>
      <c r="E19" s="53">
        <v>91</v>
      </c>
      <c r="F19" s="38" t="str">
        <f t="shared" si="1"/>
        <v>Xuất sắc</v>
      </c>
      <c r="G19" s="46">
        <v>31</v>
      </c>
      <c r="H19" s="46">
        <v>60</v>
      </c>
      <c r="I19" s="46"/>
      <c r="J19" s="46"/>
      <c r="K19" s="40">
        <f t="shared" si="3"/>
        <v>91</v>
      </c>
      <c r="L19" s="41" t="str">
        <f t="shared" si="2"/>
        <v>Xuất sắc</v>
      </c>
      <c r="M19" s="54"/>
    </row>
    <row r="20" spans="1:13" s="55" customFormat="1" ht="25.5" customHeight="1" x14ac:dyDescent="0.25">
      <c r="A20" s="51">
        <v>5</v>
      </c>
      <c r="B20" s="34" t="s">
        <v>56</v>
      </c>
      <c r="C20" s="35" t="s">
        <v>57</v>
      </c>
      <c r="D20" s="52" t="s">
        <v>58</v>
      </c>
      <c r="E20" s="53">
        <v>92</v>
      </c>
      <c r="F20" s="38" t="str">
        <f t="shared" si="1"/>
        <v>Xuất sắc</v>
      </c>
      <c r="G20" s="46">
        <v>32</v>
      </c>
      <c r="H20" s="46">
        <v>60</v>
      </c>
      <c r="I20" s="46"/>
      <c r="J20" s="46"/>
      <c r="K20" s="40">
        <f t="shared" si="3"/>
        <v>92</v>
      </c>
      <c r="L20" s="41" t="str">
        <f t="shared" si="2"/>
        <v>Xuất sắc</v>
      </c>
      <c r="M20" s="54"/>
    </row>
    <row r="21" spans="1:13" s="55" customFormat="1" ht="25.5" customHeight="1" x14ac:dyDescent="0.25">
      <c r="A21" s="51">
        <v>6</v>
      </c>
      <c r="B21" s="56" t="s">
        <v>59</v>
      </c>
      <c r="C21" s="57" t="s">
        <v>54</v>
      </c>
      <c r="D21" s="52" t="s">
        <v>60</v>
      </c>
      <c r="E21" s="53">
        <v>91</v>
      </c>
      <c r="F21" s="38" t="str">
        <f t="shared" si="1"/>
        <v>Xuất sắc</v>
      </c>
      <c r="G21" s="46">
        <v>31</v>
      </c>
      <c r="H21" s="46">
        <v>60</v>
      </c>
      <c r="I21" s="46"/>
      <c r="J21" s="46"/>
      <c r="K21" s="40">
        <f t="shared" si="3"/>
        <v>91</v>
      </c>
      <c r="L21" s="41" t="str">
        <f t="shared" si="2"/>
        <v>Xuất sắc</v>
      </c>
      <c r="M21" s="54"/>
    </row>
    <row r="22" spans="1:13" s="55" customFormat="1" ht="60" customHeight="1" x14ac:dyDescent="0.25">
      <c r="A22" s="51">
        <v>7</v>
      </c>
      <c r="B22" s="58" t="s">
        <v>61</v>
      </c>
      <c r="C22" s="57" t="s">
        <v>62</v>
      </c>
      <c r="D22" s="59" t="s">
        <v>63</v>
      </c>
      <c r="E22" s="53">
        <v>90</v>
      </c>
      <c r="F22" s="38" t="str">
        <f t="shared" si="1"/>
        <v>Xuất sắc</v>
      </c>
      <c r="G22" s="46">
        <v>30</v>
      </c>
      <c r="H22" s="46">
        <v>60</v>
      </c>
      <c r="I22" s="46"/>
      <c r="J22" s="46"/>
      <c r="K22" s="40">
        <f t="shared" si="3"/>
        <v>90</v>
      </c>
      <c r="L22" s="41" t="str">
        <f t="shared" si="2"/>
        <v>Xuất sắc</v>
      </c>
      <c r="M22" s="60" t="s">
        <v>64</v>
      </c>
    </row>
    <row r="23" spans="1:13" s="55" customFormat="1" ht="25.5" customHeight="1" x14ac:dyDescent="0.25">
      <c r="A23" s="51">
        <v>8</v>
      </c>
      <c r="B23" s="56" t="s">
        <v>65</v>
      </c>
      <c r="C23" s="57" t="s">
        <v>66</v>
      </c>
      <c r="D23" s="52" t="s">
        <v>67</v>
      </c>
      <c r="E23" s="53">
        <v>91</v>
      </c>
      <c r="F23" s="38" t="str">
        <f t="shared" si="1"/>
        <v>Xuất sắc</v>
      </c>
      <c r="G23" s="46">
        <v>31</v>
      </c>
      <c r="H23" s="46">
        <v>60</v>
      </c>
      <c r="I23" s="46"/>
      <c r="J23" s="46"/>
      <c r="K23" s="40">
        <f t="shared" si="3"/>
        <v>91</v>
      </c>
      <c r="L23" s="41" t="str">
        <f t="shared" si="2"/>
        <v>Xuất sắc</v>
      </c>
      <c r="M23" s="54"/>
    </row>
    <row r="24" spans="1:13" s="55" customFormat="1" ht="25.5" customHeight="1" x14ac:dyDescent="0.25">
      <c r="A24" s="51">
        <v>9</v>
      </c>
      <c r="B24" s="56" t="s">
        <v>68</v>
      </c>
      <c r="C24" s="57" t="s">
        <v>69</v>
      </c>
      <c r="D24" s="52" t="s">
        <v>70</v>
      </c>
      <c r="E24" s="53">
        <v>90</v>
      </c>
      <c r="F24" s="38" t="str">
        <f t="shared" si="1"/>
        <v>Xuất sắc</v>
      </c>
      <c r="G24" s="46">
        <v>30</v>
      </c>
      <c r="H24" s="46">
        <v>60</v>
      </c>
      <c r="I24" s="46"/>
      <c r="J24" s="46"/>
      <c r="K24" s="40">
        <f t="shared" si="3"/>
        <v>90</v>
      </c>
      <c r="L24" s="41" t="str">
        <f t="shared" si="2"/>
        <v>Xuất sắc</v>
      </c>
      <c r="M24" s="54"/>
    </row>
    <row r="25" spans="1:13" s="55" customFormat="1" ht="25.5" customHeight="1" x14ac:dyDescent="0.25">
      <c r="A25" s="51">
        <v>10</v>
      </c>
      <c r="B25" s="56" t="s">
        <v>71</v>
      </c>
      <c r="C25" s="57" t="s">
        <v>72</v>
      </c>
      <c r="D25" s="52" t="s">
        <v>73</v>
      </c>
      <c r="E25" s="53">
        <v>94.5</v>
      </c>
      <c r="F25" s="38" t="str">
        <f t="shared" si="1"/>
        <v>Xuất sắc</v>
      </c>
      <c r="G25" s="46">
        <v>32.5</v>
      </c>
      <c r="H25" s="46">
        <v>60</v>
      </c>
      <c r="I25" s="46"/>
      <c r="J25" s="46"/>
      <c r="K25" s="40">
        <f t="shared" si="3"/>
        <v>92.5</v>
      </c>
      <c r="L25" s="41" t="str">
        <f t="shared" si="2"/>
        <v>Xuất sắc</v>
      </c>
      <c r="M25" s="54"/>
    </row>
    <row r="26" spans="1:13" s="55" customFormat="1" ht="25.5" customHeight="1" x14ac:dyDescent="0.25">
      <c r="A26" s="51">
        <v>11</v>
      </c>
      <c r="B26" s="56" t="s">
        <v>74</v>
      </c>
      <c r="C26" s="57" t="s">
        <v>75</v>
      </c>
      <c r="D26" s="52" t="s">
        <v>76</v>
      </c>
      <c r="E26" s="53">
        <v>90</v>
      </c>
      <c r="F26" s="38" t="str">
        <f t="shared" si="1"/>
        <v>Xuất sắc</v>
      </c>
      <c r="G26" s="46">
        <v>30</v>
      </c>
      <c r="H26" s="46">
        <v>60</v>
      </c>
      <c r="I26" s="46"/>
      <c r="J26" s="46"/>
      <c r="K26" s="40">
        <f t="shared" si="3"/>
        <v>90</v>
      </c>
      <c r="L26" s="41" t="str">
        <f t="shared" si="2"/>
        <v>Xuất sắc</v>
      </c>
      <c r="M26" s="54"/>
    </row>
    <row r="27" spans="1:13" s="55" customFormat="1" ht="26.25" customHeight="1" x14ac:dyDescent="0.25">
      <c r="A27" s="51">
        <v>12</v>
      </c>
      <c r="B27" s="56" t="s">
        <v>77</v>
      </c>
      <c r="C27" s="57" t="s">
        <v>78</v>
      </c>
      <c r="D27" s="52" t="s">
        <v>79</v>
      </c>
      <c r="E27" s="53">
        <v>93</v>
      </c>
      <c r="F27" s="38" t="str">
        <f t="shared" si="1"/>
        <v>Xuất sắc</v>
      </c>
      <c r="G27" s="46">
        <v>33</v>
      </c>
      <c r="H27" s="46">
        <v>60</v>
      </c>
      <c r="I27" s="46"/>
      <c r="J27" s="46"/>
      <c r="K27" s="40">
        <f t="shared" si="3"/>
        <v>93</v>
      </c>
      <c r="L27" s="41" t="str">
        <f t="shared" si="2"/>
        <v>Xuất sắc</v>
      </c>
      <c r="M27" s="54"/>
    </row>
    <row r="28" spans="1:13" s="55" customFormat="1" ht="47.25" customHeight="1" x14ac:dyDescent="0.25">
      <c r="A28" s="51">
        <v>13</v>
      </c>
      <c r="B28" s="61" t="s">
        <v>47</v>
      </c>
      <c r="C28" s="62" t="s">
        <v>80</v>
      </c>
      <c r="D28" s="63" t="s">
        <v>81</v>
      </c>
      <c r="E28" s="64">
        <v>0</v>
      </c>
      <c r="F28" s="38" t="str">
        <f t="shared" si="1"/>
        <v>Không đánh giá</v>
      </c>
      <c r="G28" s="65">
        <v>0</v>
      </c>
      <c r="H28" s="65">
        <v>0</v>
      </c>
      <c r="I28" s="65"/>
      <c r="J28" s="65"/>
      <c r="K28" s="66">
        <f>G28+H28+I28-J28</f>
        <v>0</v>
      </c>
      <c r="L28" s="67" t="str">
        <f t="shared" si="2"/>
        <v>Không đánh giá</v>
      </c>
      <c r="M28" s="68" t="s">
        <v>82</v>
      </c>
    </row>
    <row r="29" spans="1:13" s="5" customFormat="1" ht="25.5" customHeight="1" x14ac:dyDescent="0.25">
      <c r="A29" s="27" t="s">
        <v>83</v>
      </c>
      <c r="B29" s="28" t="s">
        <v>84</v>
      </c>
      <c r="C29" s="29"/>
      <c r="D29" s="27"/>
      <c r="E29" s="27"/>
      <c r="F29" s="30"/>
      <c r="G29" s="48"/>
      <c r="H29" s="48"/>
      <c r="I29" s="48"/>
      <c r="J29" s="48"/>
      <c r="K29" s="27"/>
      <c r="L29" s="49"/>
      <c r="M29" s="50"/>
    </row>
    <row r="30" spans="1:13" s="55" customFormat="1" ht="25.5" customHeight="1" x14ac:dyDescent="0.25">
      <c r="A30" s="51">
        <v>14</v>
      </c>
      <c r="B30" s="56" t="s">
        <v>85</v>
      </c>
      <c r="C30" s="57" t="s">
        <v>86</v>
      </c>
      <c r="D30" s="52">
        <v>11100000803</v>
      </c>
      <c r="E30" s="53">
        <v>90</v>
      </c>
      <c r="F30" s="38" t="str">
        <f t="shared" si="1"/>
        <v>Xuất sắc</v>
      </c>
      <c r="G30" s="46">
        <v>30</v>
      </c>
      <c r="H30" s="46">
        <v>60</v>
      </c>
      <c r="I30" s="46"/>
      <c r="J30" s="46"/>
      <c r="K30" s="40">
        <f>G30+H30+I30-J30</f>
        <v>90</v>
      </c>
      <c r="L30" s="41" t="str">
        <f t="shared" si="2"/>
        <v>Xuất sắc</v>
      </c>
      <c r="M30" s="54"/>
    </row>
    <row r="31" spans="1:13" s="55" customFormat="1" ht="25.5" customHeight="1" x14ac:dyDescent="0.25">
      <c r="A31" s="51">
        <v>15</v>
      </c>
      <c r="B31" s="56" t="s">
        <v>87</v>
      </c>
      <c r="C31" s="57" t="s">
        <v>88</v>
      </c>
      <c r="D31" s="52" t="s">
        <v>89</v>
      </c>
      <c r="E31" s="53">
        <v>91</v>
      </c>
      <c r="F31" s="38" t="str">
        <f t="shared" si="1"/>
        <v>Xuất sắc</v>
      </c>
      <c r="G31" s="46">
        <v>31</v>
      </c>
      <c r="H31" s="46">
        <v>60</v>
      </c>
      <c r="I31" s="46"/>
      <c r="J31" s="46"/>
      <c r="K31" s="40">
        <f>G31+H31+I31-J31</f>
        <v>91</v>
      </c>
      <c r="L31" s="41" t="str">
        <f t="shared" si="2"/>
        <v>Xuất sắc</v>
      </c>
      <c r="M31" s="54"/>
    </row>
    <row r="32" spans="1:13" s="55" customFormat="1" ht="25.5" customHeight="1" x14ac:dyDescent="0.25">
      <c r="A32" s="51">
        <v>16</v>
      </c>
      <c r="B32" s="56" t="s">
        <v>90</v>
      </c>
      <c r="C32" s="57" t="s">
        <v>91</v>
      </c>
      <c r="D32" s="52" t="s">
        <v>92</v>
      </c>
      <c r="E32" s="53">
        <v>88</v>
      </c>
      <c r="F32" s="38" t="str">
        <f t="shared" si="1"/>
        <v>Tốt</v>
      </c>
      <c r="G32" s="46">
        <v>30</v>
      </c>
      <c r="H32" s="46">
        <v>60</v>
      </c>
      <c r="I32" s="46"/>
      <c r="J32" s="46"/>
      <c r="K32" s="40">
        <f>G32+H32+I32-J32</f>
        <v>90</v>
      </c>
      <c r="L32" s="41" t="str">
        <f t="shared" si="2"/>
        <v>Xuất sắc</v>
      </c>
      <c r="M32" s="54"/>
    </row>
    <row r="33" spans="1:13" s="5" customFormat="1" ht="25.5" customHeight="1" x14ac:dyDescent="0.25">
      <c r="A33" s="27" t="s">
        <v>93</v>
      </c>
      <c r="B33" s="28" t="s">
        <v>94</v>
      </c>
      <c r="C33" s="29"/>
      <c r="D33" s="27"/>
      <c r="E33" s="27"/>
      <c r="F33" s="30"/>
      <c r="G33" s="48"/>
      <c r="H33" s="48"/>
      <c r="I33" s="48"/>
      <c r="J33" s="48"/>
      <c r="K33" s="27"/>
      <c r="L33" s="49"/>
      <c r="M33" s="50"/>
    </row>
    <row r="34" spans="1:13" s="55" customFormat="1" ht="25.5" customHeight="1" x14ac:dyDescent="0.25">
      <c r="A34" s="51">
        <v>17</v>
      </c>
      <c r="B34" s="56" t="s">
        <v>95</v>
      </c>
      <c r="C34" s="57" t="s">
        <v>96</v>
      </c>
      <c r="D34" s="52" t="s">
        <v>97</v>
      </c>
      <c r="E34" s="53">
        <v>97</v>
      </c>
      <c r="F34" s="38" t="str">
        <f t="shared" si="1"/>
        <v>Xuất sắc</v>
      </c>
      <c r="G34" s="46">
        <v>32</v>
      </c>
      <c r="H34" s="46">
        <v>60</v>
      </c>
      <c r="I34" s="46"/>
      <c r="J34" s="46"/>
      <c r="K34" s="40">
        <f>G34+H34+I34-J34</f>
        <v>92</v>
      </c>
      <c r="L34" s="41" t="str">
        <f t="shared" si="2"/>
        <v>Xuất sắc</v>
      </c>
      <c r="M34" s="54"/>
    </row>
    <row r="35" spans="1:13" s="55" customFormat="1" ht="25.5" customHeight="1" x14ac:dyDescent="0.25">
      <c r="A35" s="51">
        <v>18</v>
      </c>
      <c r="B35" s="56" t="s">
        <v>98</v>
      </c>
      <c r="C35" s="57" t="s">
        <v>99</v>
      </c>
      <c r="D35" s="52" t="s">
        <v>100</v>
      </c>
      <c r="E35" s="53">
        <v>93</v>
      </c>
      <c r="F35" s="38" t="str">
        <f t="shared" si="1"/>
        <v>Xuất sắc</v>
      </c>
      <c r="G35" s="46">
        <v>33</v>
      </c>
      <c r="H35" s="46">
        <v>60</v>
      </c>
      <c r="I35" s="46"/>
      <c r="J35" s="46"/>
      <c r="K35" s="40">
        <f>G35+H35+I35-J35</f>
        <v>93</v>
      </c>
      <c r="L35" s="41" t="str">
        <f t="shared" si="2"/>
        <v>Xuất sắc</v>
      </c>
      <c r="M35" s="54"/>
    </row>
    <row r="36" spans="1:13" s="55" customFormat="1" ht="25.5" customHeight="1" x14ac:dyDescent="0.25">
      <c r="A36" s="51">
        <v>19</v>
      </c>
      <c r="B36" s="56" t="s">
        <v>101</v>
      </c>
      <c r="C36" s="57" t="s">
        <v>102</v>
      </c>
      <c r="D36" s="52" t="s">
        <v>103</v>
      </c>
      <c r="E36" s="53">
        <v>90</v>
      </c>
      <c r="F36" s="38" t="str">
        <f t="shared" si="1"/>
        <v>Xuất sắc</v>
      </c>
      <c r="G36" s="46">
        <v>30</v>
      </c>
      <c r="H36" s="46">
        <v>60</v>
      </c>
      <c r="I36" s="46"/>
      <c r="J36" s="46"/>
      <c r="K36" s="40">
        <f>G36+H36+I36-J36</f>
        <v>90</v>
      </c>
      <c r="L36" s="41" t="str">
        <f t="shared" si="2"/>
        <v>Xuất sắc</v>
      </c>
      <c r="M36" s="54"/>
    </row>
    <row r="37" spans="1:13" s="55" customFormat="1" ht="36" customHeight="1" x14ac:dyDescent="0.25">
      <c r="A37" s="51">
        <v>20</v>
      </c>
      <c r="B37" s="56" t="s">
        <v>104</v>
      </c>
      <c r="C37" s="57" t="s">
        <v>105</v>
      </c>
      <c r="D37" s="52" t="s">
        <v>106</v>
      </c>
      <c r="E37" s="53">
        <v>88</v>
      </c>
      <c r="F37" s="38" t="str">
        <f t="shared" si="1"/>
        <v>Tốt</v>
      </c>
      <c r="G37" s="46">
        <v>28</v>
      </c>
      <c r="H37" s="46">
        <v>60</v>
      </c>
      <c r="I37" s="46"/>
      <c r="J37" s="46"/>
      <c r="K37" s="40">
        <f>G37+H37+I37-J37</f>
        <v>88</v>
      </c>
      <c r="L37" s="41" t="str">
        <f t="shared" si="2"/>
        <v>Tốt</v>
      </c>
      <c r="M37" s="54"/>
    </row>
    <row r="38" spans="1:13" s="5" customFormat="1" ht="25.5" customHeight="1" x14ac:dyDescent="0.25">
      <c r="A38" s="27" t="s">
        <v>107</v>
      </c>
      <c r="B38" s="28" t="s">
        <v>108</v>
      </c>
      <c r="C38" s="29"/>
      <c r="D38" s="27"/>
      <c r="E38" s="27"/>
      <c r="F38" s="30"/>
      <c r="G38" s="48"/>
      <c r="H38" s="48"/>
      <c r="I38" s="48"/>
      <c r="J38" s="48"/>
      <c r="K38" s="70"/>
      <c r="L38" s="49"/>
      <c r="M38" s="50"/>
    </row>
    <row r="39" spans="1:13" s="55" customFormat="1" ht="25.5" customHeight="1" x14ac:dyDescent="0.25">
      <c r="A39" s="51">
        <v>21</v>
      </c>
      <c r="B39" s="56" t="s">
        <v>31</v>
      </c>
      <c r="C39" s="71" t="s">
        <v>109</v>
      </c>
      <c r="D39" s="52" t="s">
        <v>110</v>
      </c>
      <c r="E39" s="53">
        <v>94</v>
      </c>
      <c r="F39" s="38" t="str">
        <f t="shared" si="1"/>
        <v>Xuất sắc</v>
      </c>
      <c r="G39" s="46">
        <v>28</v>
      </c>
      <c r="H39" s="46">
        <v>60</v>
      </c>
      <c r="I39" s="46"/>
      <c r="J39" s="46"/>
      <c r="K39" s="40">
        <f t="shared" ref="K39:K44" si="4">G39+H39+I39-J39</f>
        <v>88</v>
      </c>
      <c r="L39" s="41" t="str">
        <f t="shared" si="2"/>
        <v>Tốt</v>
      </c>
      <c r="M39" s="54"/>
    </row>
    <row r="40" spans="1:13" s="55" customFormat="1" ht="25.5" customHeight="1" x14ac:dyDescent="0.25">
      <c r="A40" s="51">
        <v>22</v>
      </c>
      <c r="B40" s="56" t="s">
        <v>111</v>
      </c>
      <c r="C40" s="71" t="s">
        <v>112</v>
      </c>
      <c r="D40" s="52" t="s">
        <v>113</v>
      </c>
      <c r="E40" s="53">
        <v>80</v>
      </c>
      <c r="F40" s="38" t="str">
        <f t="shared" si="1"/>
        <v>Tốt</v>
      </c>
      <c r="G40" s="46">
        <v>30</v>
      </c>
      <c r="H40" s="46">
        <v>50</v>
      </c>
      <c r="I40" s="46"/>
      <c r="J40" s="46"/>
      <c r="K40" s="40">
        <f t="shared" si="4"/>
        <v>80</v>
      </c>
      <c r="L40" s="41" t="str">
        <f t="shared" si="2"/>
        <v>Tốt</v>
      </c>
      <c r="M40" s="54"/>
    </row>
    <row r="41" spans="1:13" s="55" customFormat="1" ht="36" customHeight="1" x14ac:dyDescent="0.25">
      <c r="A41" s="51">
        <v>23</v>
      </c>
      <c r="B41" s="56" t="s">
        <v>114</v>
      </c>
      <c r="C41" s="71" t="s">
        <v>115</v>
      </c>
      <c r="D41" s="52" t="s">
        <v>116</v>
      </c>
      <c r="E41" s="53">
        <v>80</v>
      </c>
      <c r="F41" s="38" t="str">
        <f t="shared" si="1"/>
        <v>Tốt</v>
      </c>
      <c r="G41" s="46">
        <v>30</v>
      </c>
      <c r="H41" s="46">
        <v>50</v>
      </c>
      <c r="I41" s="46"/>
      <c r="J41" s="46">
        <v>2.4</v>
      </c>
      <c r="K41" s="40">
        <f t="shared" si="4"/>
        <v>77.599999999999994</v>
      </c>
      <c r="L41" s="41" t="str">
        <f t="shared" si="2"/>
        <v>Tốt</v>
      </c>
      <c r="M41" s="72" t="s">
        <v>117</v>
      </c>
    </row>
    <row r="42" spans="1:13" s="55" customFormat="1" ht="25.5" customHeight="1" x14ac:dyDescent="0.25">
      <c r="A42" s="51">
        <v>24</v>
      </c>
      <c r="B42" s="56" t="s">
        <v>118</v>
      </c>
      <c r="C42" s="71" t="s">
        <v>119</v>
      </c>
      <c r="D42" s="52" t="s">
        <v>120</v>
      </c>
      <c r="E42" s="53">
        <v>77</v>
      </c>
      <c r="F42" s="38" t="str">
        <f t="shared" si="1"/>
        <v>Tốt</v>
      </c>
      <c r="G42" s="46">
        <v>34</v>
      </c>
      <c r="H42" s="46">
        <v>50</v>
      </c>
      <c r="I42" s="46"/>
      <c r="J42" s="46"/>
      <c r="K42" s="40">
        <f t="shared" si="4"/>
        <v>84</v>
      </c>
      <c r="L42" s="41" t="str">
        <f t="shared" si="2"/>
        <v>Tốt</v>
      </c>
      <c r="M42" s="54"/>
    </row>
    <row r="43" spans="1:13" s="55" customFormat="1" ht="25.5" customHeight="1" x14ac:dyDescent="0.25">
      <c r="A43" s="51">
        <v>25</v>
      </c>
      <c r="B43" s="56" t="s">
        <v>121</v>
      </c>
      <c r="C43" s="71" t="s">
        <v>122</v>
      </c>
      <c r="D43" s="52" t="s">
        <v>123</v>
      </c>
      <c r="E43" s="53">
        <v>79</v>
      </c>
      <c r="F43" s="38" t="str">
        <f t="shared" si="1"/>
        <v>Tốt</v>
      </c>
      <c r="G43" s="46">
        <v>30</v>
      </c>
      <c r="H43" s="46">
        <v>50</v>
      </c>
      <c r="I43" s="46"/>
      <c r="J43" s="46"/>
      <c r="K43" s="40">
        <f t="shared" si="4"/>
        <v>80</v>
      </c>
      <c r="L43" s="41" t="str">
        <f t="shared" si="2"/>
        <v>Tốt</v>
      </c>
      <c r="M43" s="54"/>
    </row>
    <row r="44" spans="1:13" s="55" customFormat="1" ht="25.5" customHeight="1" x14ac:dyDescent="0.25">
      <c r="A44" s="51">
        <v>26</v>
      </c>
      <c r="B44" s="56" t="s">
        <v>101</v>
      </c>
      <c r="C44" s="71" t="s">
        <v>124</v>
      </c>
      <c r="D44" s="52" t="s">
        <v>125</v>
      </c>
      <c r="E44" s="53">
        <v>86</v>
      </c>
      <c r="F44" s="38" t="str">
        <f t="shared" si="1"/>
        <v>Tốt</v>
      </c>
      <c r="G44" s="46">
        <v>36</v>
      </c>
      <c r="H44" s="46">
        <v>50</v>
      </c>
      <c r="I44" s="46"/>
      <c r="J44" s="46"/>
      <c r="K44" s="40">
        <f t="shared" si="4"/>
        <v>86</v>
      </c>
      <c r="L44" s="41" t="str">
        <f t="shared" si="2"/>
        <v>Tốt</v>
      </c>
      <c r="M44" s="54"/>
    </row>
    <row r="45" spans="1:13" s="10" customFormat="1" ht="21.75" customHeight="1" x14ac:dyDescent="0.25">
      <c r="A45" s="21" t="s">
        <v>126</v>
      </c>
      <c r="B45" s="22" t="s">
        <v>127</v>
      </c>
      <c r="C45" s="23"/>
      <c r="D45" s="24"/>
      <c r="E45" s="24"/>
      <c r="F45" s="24"/>
      <c r="G45" s="47"/>
      <c r="H45" s="47"/>
      <c r="I45" s="47"/>
      <c r="J45" s="47"/>
      <c r="K45" s="73"/>
      <c r="L45" s="25"/>
      <c r="M45" s="26"/>
    </row>
    <row r="46" spans="1:13" s="5" customFormat="1" ht="25.5" customHeight="1" x14ac:dyDescent="0.25">
      <c r="A46" s="27" t="s">
        <v>29</v>
      </c>
      <c r="B46" s="28" t="s">
        <v>30</v>
      </c>
      <c r="C46" s="74"/>
      <c r="D46" s="27"/>
      <c r="E46" s="27"/>
      <c r="F46" s="30"/>
      <c r="G46" s="48"/>
      <c r="H46" s="48"/>
      <c r="I46" s="48"/>
      <c r="J46" s="48"/>
      <c r="K46" s="70"/>
      <c r="L46" s="49"/>
      <c r="M46" s="50"/>
    </row>
    <row r="47" spans="1:13" s="5" customFormat="1" ht="24.75" customHeight="1" x14ac:dyDescent="0.25">
      <c r="A47" s="75">
        <v>1</v>
      </c>
      <c r="B47" s="56" t="s">
        <v>128</v>
      </c>
      <c r="C47" s="76" t="s">
        <v>129</v>
      </c>
      <c r="D47" s="77" t="s">
        <v>130</v>
      </c>
      <c r="E47" s="53">
        <v>97</v>
      </c>
      <c r="F47" s="38" t="str">
        <f t="shared" ref="F47:F56" si="5">IF(AND($E47&gt;=90,$E47&lt;=100),"Xuất sắc",IF(AND($E47&gt;=75,$E47&lt;90),"Tốt",IF(AND($E47&gt;=50,$E47&lt;75),"Hoàn thành",IF(AND($E47&lt;50,$E47&gt;0),"Không hoàn thành",IF($E47=0,"Không đánh giá","")))))</f>
        <v>Xuất sắc</v>
      </c>
      <c r="G47" s="46">
        <v>37</v>
      </c>
      <c r="H47" s="46">
        <v>60</v>
      </c>
      <c r="I47" s="46"/>
      <c r="J47" s="46"/>
      <c r="K47" s="40">
        <f t="shared" ref="K47:K59" si="6">G47+H47+I47-J47</f>
        <v>97</v>
      </c>
      <c r="L47" s="41" t="str">
        <f t="shared" ref="L47:L67" si="7">IF(AND($K47&gt;=90,$K47&lt;=100),"Xuất sắc",IF(AND($K47&gt;=75,$K47&lt;90),"Tốt",IF(AND($K47&gt;=50,$K47&lt;75),"Hoàn thành",IF(AND($K47&lt;50,$K47&gt;0),"Không hoàn thành",IF($K47=0,"Không đánh giá","")))))</f>
        <v>Xuất sắc</v>
      </c>
      <c r="M47" s="78"/>
    </row>
    <row r="48" spans="1:13" s="5" customFormat="1" ht="24.75" customHeight="1" x14ac:dyDescent="0.25">
      <c r="A48" s="75">
        <v>2</v>
      </c>
      <c r="B48" s="56" t="s">
        <v>131</v>
      </c>
      <c r="C48" s="76" t="s">
        <v>132</v>
      </c>
      <c r="D48" s="77" t="s">
        <v>133</v>
      </c>
      <c r="E48" s="53">
        <v>97</v>
      </c>
      <c r="F48" s="38" t="str">
        <f t="shared" si="5"/>
        <v>Xuất sắc</v>
      </c>
      <c r="G48" s="46">
        <v>37</v>
      </c>
      <c r="H48" s="46">
        <v>60</v>
      </c>
      <c r="I48" s="46"/>
      <c r="J48" s="46"/>
      <c r="K48" s="40">
        <f t="shared" si="6"/>
        <v>97</v>
      </c>
      <c r="L48" s="41" t="str">
        <f t="shared" si="7"/>
        <v>Xuất sắc</v>
      </c>
      <c r="M48" s="78"/>
    </row>
    <row r="49" spans="1:13" s="5" customFormat="1" ht="24.75" customHeight="1" x14ac:dyDescent="0.25">
      <c r="A49" s="75">
        <v>3</v>
      </c>
      <c r="B49" s="56" t="s">
        <v>134</v>
      </c>
      <c r="C49" s="76" t="s">
        <v>135</v>
      </c>
      <c r="D49" s="77" t="s">
        <v>136</v>
      </c>
      <c r="E49" s="53">
        <v>89</v>
      </c>
      <c r="F49" s="38" t="str">
        <f t="shared" si="5"/>
        <v>Tốt</v>
      </c>
      <c r="G49" s="46">
        <v>29</v>
      </c>
      <c r="H49" s="46">
        <v>60</v>
      </c>
      <c r="I49" s="46"/>
      <c r="J49" s="46"/>
      <c r="K49" s="40">
        <f t="shared" si="6"/>
        <v>89</v>
      </c>
      <c r="L49" s="41" t="str">
        <f t="shared" si="7"/>
        <v>Tốt</v>
      </c>
      <c r="M49" s="78"/>
    </row>
    <row r="50" spans="1:13" s="5" customFormat="1" ht="24.75" customHeight="1" x14ac:dyDescent="0.25">
      <c r="A50" s="75">
        <v>4</v>
      </c>
      <c r="B50" s="56" t="s">
        <v>137</v>
      </c>
      <c r="C50" s="76" t="s">
        <v>91</v>
      </c>
      <c r="D50" s="77" t="s">
        <v>138</v>
      </c>
      <c r="E50" s="53">
        <v>85</v>
      </c>
      <c r="F50" s="38" t="str">
        <f t="shared" si="5"/>
        <v>Tốt</v>
      </c>
      <c r="G50" s="46">
        <v>30</v>
      </c>
      <c r="H50" s="46">
        <v>60</v>
      </c>
      <c r="I50" s="46"/>
      <c r="J50" s="46"/>
      <c r="K50" s="40">
        <f t="shared" si="6"/>
        <v>90</v>
      </c>
      <c r="L50" s="41" t="str">
        <f t="shared" si="7"/>
        <v>Xuất sắc</v>
      </c>
      <c r="M50" s="78"/>
    </row>
    <row r="51" spans="1:13" s="5" customFormat="1" ht="36.75" customHeight="1" x14ac:dyDescent="0.25">
      <c r="A51" s="75">
        <v>5</v>
      </c>
      <c r="B51" s="56" t="s">
        <v>139</v>
      </c>
      <c r="C51" s="76" t="s">
        <v>140</v>
      </c>
      <c r="D51" s="77" t="s">
        <v>141</v>
      </c>
      <c r="E51" s="53">
        <v>79.5</v>
      </c>
      <c r="F51" s="38" t="str">
        <f t="shared" si="5"/>
        <v>Tốt</v>
      </c>
      <c r="G51" s="46">
        <v>27.5</v>
      </c>
      <c r="H51" s="46">
        <v>50</v>
      </c>
      <c r="I51" s="46"/>
      <c r="J51" s="46"/>
      <c r="K51" s="40">
        <f t="shared" si="6"/>
        <v>77.5</v>
      </c>
      <c r="L51" s="41" t="s">
        <v>142</v>
      </c>
      <c r="M51" s="79" t="s">
        <v>143</v>
      </c>
    </row>
    <row r="52" spans="1:13" s="83" customFormat="1" ht="35.25" customHeight="1" x14ac:dyDescent="0.25">
      <c r="A52" s="75">
        <v>6</v>
      </c>
      <c r="B52" s="58" t="s">
        <v>144</v>
      </c>
      <c r="C52" s="80" t="s">
        <v>145</v>
      </c>
      <c r="D52" s="81" t="s">
        <v>146</v>
      </c>
      <c r="E52" s="53">
        <v>79</v>
      </c>
      <c r="F52" s="38" t="str">
        <f t="shared" si="5"/>
        <v>Tốt</v>
      </c>
      <c r="G52" s="46">
        <v>24</v>
      </c>
      <c r="H52" s="46">
        <v>60</v>
      </c>
      <c r="I52" s="46"/>
      <c r="J52" s="46"/>
      <c r="K52" s="40">
        <f t="shared" si="6"/>
        <v>84</v>
      </c>
      <c r="L52" s="41" t="str">
        <f t="shared" si="7"/>
        <v>Tốt</v>
      </c>
      <c r="M52" s="82"/>
    </row>
    <row r="53" spans="1:13" s="83" customFormat="1" ht="37.700000000000003" customHeight="1" x14ac:dyDescent="0.25">
      <c r="A53" s="75">
        <v>7</v>
      </c>
      <c r="B53" s="56" t="s">
        <v>147</v>
      </c>
      <c r="C53" s="84" t="s">
        <v>86</v>
      </c>
      <c r="D53" s="81" t="s">
        <v>148</v>
      </c>
      <c r="E53" s="53">
        <v>85</v>
      </c>
      <c r="F53" s="38" t="str">
        <f t="shared" si="5"/>
        <v>Tốt</v>
      </c>
      <c r="G53" s="46">
        <v>31</v>
      </c>
      <c r="H53" s="46">
        <v>60</v>
      </c>
      <c r="I53" s="46"/>
      <c r="J53" s="46"/>
      <c r="K53" s="40">
        <f t="shared" si="6"/>
        <v>91</v>
      </c>
      <c r="L53" s="41" t="str">
        <f t="shared" si="7"/>
        <v>Xuất sắc</v>
      </c>
      <c r="M53" s="72"/>
    </row>
    <row r="54" spans="1:13" s="83" customFormat="1" ht="24.75" customHeight="1" x14ac:dyDescent="0.25">
      <c r="A54" s="75">
        <v>8</v>
      </c>
      <c r="B54" s="56" t="s">
        <v>149</v>
      </c>
      <c r="C54" s="84" t="s">
        <v>150</v>
      </c>
      <c r="D54" s="81" t="s">
        <v>151</v>
      </c>
      <c r="E54" s="53">
        <v>93</v>
      </c>
      <c r="F54" s="38" t="str">
        <f t="shared" si="5"/>
        <v>Xuất sắc</v>
      </c>
      <c r="G54" s="46">
        <v>33</v>
      </c>
      <c r="H54" s="46">
        <v>60</v>
      </c>
      <c r="I54" s="46"/>
      <c r="J54" s="46"/>
      <c r="K54" s="40">
        <f t="shared" si="6"/>
        <v>93</v>
      </c>
      <c r="L54" s="41" t="str">
        <f t="shared" si="7"/>
        <v>Xuất sắc</v>
      </c>
      <c r="M54" s="85"/>
    </row>
    <row r="55" spans="1:13" s="83" customFormat="1" ht="24.75" customHeight="1" x14ac:dyDescent="0.25">
      <c r="A55" s="75">
        <v>9</v>
      </c>
      <c r="B55" s="56" t="s">
        <v>152</v>
      </c>
      <c r="C55" s="84" t="s">
        <v>153</v>
      </c>
      <c r="D55" s="81" t="s">
        <v>154</v>
      </c>
      <c r="E55" s="53">
        <v>86</v>
      </c>
      <c r="F55" s="38" t="str">
        <f t="shared" si="5"/>
        <v>Tốt</v>
      </c>
      <c r="G55" s="46">
        <v>29</v>
      </c>
      <c r="H55" s="46">
        <v>60</v>
      </c>
      <c r="I55" s="46"/>
      <c r="J55" s="46"/>
      <c r="K55" s="40">
        <f t="shared" si="6"/>
        <v>89</v>
      </c>
      <c r="L55" s="41" t="str">
        <f t="shared" si="7"/>
        <v>Tốt</v>
      </c>
      <c r="M55" s="85"/>
    </row>
    <row r="56" spans="1:13" s="83" customFormat="1" ht="24.75" customHeight="1" x14ac:dyDescent="0.25">
      <c r="A56" s="75">
        <v>10</v>
      </c>
      <c r="B56" s="56" t="s">
        <v>155</v>
      </c>
      <c r="C56" s="84" t="s">
        <v>156</v>
      </c>
      <c r="D56" s="81" t="s">
        <v>157</v>
      </c>
      <c r="E56" s="53">
        <v>84</v>
      </c>
      <c r="F56" s="38" t="str">
        <f t="shared" si="5"/>
        <v>Tốt</v>
      </c>
      <c r="G56" s="46">
        <v>30</v>
      </c>
      <c r="H56" s="46">
        <v>60</v>
      </c>
      <c r="I56" s="46"/>
      <c r="J56" s="46"/>
      <c r="K56" s="40">
        <f>G56+H56+I56-J56</f>
        <v>90</v>
      </c>
      <c r="L56" s="41" t="str">
        <f>IF(AND($K56&gt;=90,$K56&lt;=100),"Xuất sắc",IF(AND($K56&gt;=75,$K56&lt;90),"Tốt",IF(AND($K56&gt;=50,$K56&lt;75),"Hoàn thành",IF(AND($K56&lt;50,$K56&gt;0),"Không hoàn thành",IF($K56=0,"Không đánh giá","")))))</f>
        <v>Xuất sắc</v>
      </c>
      <c r="M56" s="85"/>
    </row>
    <row r="57" spans="1:13" s="5" customFormat="1" ht="25.5" customHeight="1" x14ac:dyDescent="0.25">
      <c r="A57" s="27" t="s">
        <v>83</v>
      </c>
      <c r="B57" s="28" t="s">
        <v>84</v>
      </c>
      <c r="C57" s="29"/>
      <c r="D57" s="27"/>
      <c r="E57" s="27"/>
      <c r="F57" s="30"/>
      <c r="G57" s="48"/>
      <c r="H57" s="48"/>
      <c r="I57" s="48"/>
      <c r="J57" s="48"/>
      <c r="K57" s="27"/>
      <c r="L57" s="49"/>
      <c r="M57" s="50"/>
    </row>
    <row r="58" spans="1:13" s="83" customFormat="1" ht="24.75" customHeight="1" x14ac:dyDescent="0.25">
      <c r="A58" s="86">
        <v>11</v>
      </c>
      <c r="B58" s="56" t="s">
        <v>158</v>
      </c>
      <c r="C58" s="84" t="s">
        <v>159</v>
      </c>
      <c r="D58" s="81" t="s">
        <v>160</v>
      </c>
      <c r="E58" s="53">
        <v>77</v>
      </c>
      <c r="F58" s="38" t="str">
        <f t="shared" ref="F58:F59" si="8">IF(AND($E58&gt;=90,$E58&lt;=100),"Xuất sắc",IF(AND($E58&gt;=75,$E58&lt;90),"Tốt",IF(AND($E58&gt;=50,$E58&lt;75),"Hoàn thành",IF(AND($E58&lt;50,$E58&gt;0),"Không hoàn thành",IF($E58=0,"Không đánh giá","")))))</f>
        <v>Tốt</v>
      </c>
      <c r="G58" s="46">
        <v>27</v>
      </c>
      <c r="H58" s="46">
        <v>50</v>
      </c>
      <c r="I58" s="46"/>
      <c r="J58" s="46"/>
      <c r="K58" s="40">
        <f t="shared" si="6"/>
        <v>77</v>
      </c>
      <c r="L58" s="41" t="str">
        <f t="shared" si="7"/>
        <v>Tốt</v>
      </c>
      <c r="M58" s="85"/>
    </row>
    <row r="59" spans="1:13" s="83" customFormat="1" ht="24.75" customHeight="1" x14ac:dyDescent="0.25">
      <c r="A59" s="86">
        <v>12</v>
      </c>
      <c r="B59" s="56" t="s">
        <v>161</v>
      </c>
      <c r="C59" s="84" t="s">
        <v>162</v>
      </c>
      <c r="D59" s="81" t="s">
        <v>163</v>
      </c>
      <c r="E59" s="53">
        <v>90</v>
      </c>
      <c r="F59" s="38" t="str">
        <f t="shared" si="8"/>
        <v>Xuất sắc</v>
      </c>
      <c r="G59" s="46">
        <v>30</v>
      </c>
      <c r="H59" s="46">
        <v>60</v>
      </c>
      <c r="I59" s="46"/>
      <c r="J59" s="46"/>
      <c r="K59" s="40">
        <f t="shared" si="6"/>
        <v>90</v>
      </c>
      <c r="L59" s="41" t="str">
        <f t="shared" si="7"/>
        <v>Xuất sắc</v>
      </c>
      <c r="M59" s="85"/>
    </row>
    <row r="60" spans="1:13" s="83" customFormat="1" ht="22.5" customHeight="1" x14ac:dyDescent="0.25">
      <c r="A60" s="87" t="s">
        <v>107</v>
      </c>
      <c r="B60" s="88" t="s">
        <v>164</v>
      </c>
      <c r="C60" s="89"/>
      <c r="D60" s="90"/>
      <c r="E60" s="90"/>
      <c r="F60" s="90"/>
      <c r="G60" s="91">
        <v>0</v>
      </c>
      <c r="H60" s="91">
        <v>0</v>
      </c>
      <c r="I60" s="91"/>
      <c r="J60" s="91"/>
      <c r="K60" s="70"/>
      <c r="L60" s="49"/>
      <c r="M60" s="92"/>
    </row>
    <row r="61" spans="1:13" s="83" customFormat="1" ht="23.45" customHeight="1" x14ac:dyDescent="0.25">
      <c r="A61" s="86">
        <v>13</v>
      </c>
      <c r="B61" s="56" t="s">
        <v>165</v>
      </c>
      <c r="C61" s="93" t="s">
        <v>78</v>
      </c>
      <c r="D61" s="94" t="s">
        <v>166</v>
      </c>
      <c r="E61" s="53">
        <v>81</v>
      </c>
      <c r="F61" s="38" t="str">
        <f t="shared" ref="F61:F67" si="9">IF(AND($E61&gt;=90,$E61&lt;=100),"Xuất sắc",IF(AND($E61&gt;=75,$E61&lt;90),"Tốt",IF(AND($E61&gt;=50,$E61&lt;75),"Hoàn thành",IF(AND($E61&lt;50,$E61&gt;0),"Không hoàn thành",IF($E61=0,"Không đánh giá","")))))</f>
        <v>Tốt</v>
      </c>
      <c r="G61" s="46">
        <v>30</v>
      </c>
      <c r="H61" s="46">
        <v>60</v>
      </c>
      <c r="I61" s="46"/>
      <c r="J61" s="46"/>
      <c r="K61" s="40">
        <f t="shared" ref="K61:K67" si="10">G61+H61+I61-J61</f>
        <v>90</v>
      </c>
      <c r="L61" s="41" t="str">
        <f t="shared" si="7"/>
        <v>Xuất sắc</v>
      </c>
      <c r="M61" s="85"/>
    </row>
    <row r="62" spans="1:13" s="96" customFormat="1" ht="23.45" customHeight="1" x14ac:dyDescent="0.25">
      <c r="A62" s="86">
        <v>14</v>
      </c>
      <c r="B62" s="56" t="s">
        <v>167</v>
      </c>
      <c r="C62" s="93" t="s">
        <v>45</v>
      </c>
      <c r="D62" s="94" t="s">
        <v>168</v>
      </c>
      <c r="E62" s="53">
        <v>87</v>
      </c>
      <c r="F62" s="38" t="str">
        <f t="shared" si="9"/>
        <v>Tốt</v>
      </c>
      <c r="G62" s="46">
        <v>30</v>
      </c>
      <c r="H62" s="46">
        <v>60</v>
      </c>
      <c r="I62" s="46"/>
      <c r="J62" s="46"/>
      <c r="K62" s="40">
        <f t="shared" si="10"/>
        <v>90</v>
      </c>
      <c r="L62" s="41" t="str">
        <f t="shared" si="7"/>
        <v>Xuất sắc</v>
      </c>
      <c r="M62" s="95"/>
    </row>
    <row r="63" spans="1:13" s="96" customFormat="1" ht="36.75" customHeight="1" x14ac:dyDescent="0.25">
      <c r="A63" s="86">
        <v>15</v>
      </c>
      <c r="B63" s="56" t="s">
        <v>169</v>
      </c>
      <c r="C63" s="93" t="s">
        <v>170</v>
      </c>
      <c r="D63" s="94" t="s">
        <v>171</v>
      </c>
      <c r="E63" s="53">
        <v>85</v>
      </c>
      <c r="F63" s="38" t="str">
        <f t="shared" si="9"/>
        <v>Tốt</v>
      </c>
      <c r="G63" s="46">
        <v>27</v>
      </c>
      <c r="H63" s="46">
        <v>60</v>
      </c>
      <c r="I63" s="46"/>
      <c r="J63" s="46">
        <v>2.61</v>
      </c>
      <c r="K63" s="40">
        <f t="shared" si="10"/>
        <v>84.39</v>
      </c>
      <c r="L63" s="41" t="str">
        <f t="shared" si="7"/>
        <v>Tốt</v>
      </c>
      <c r="M63" s="72" t="s">
        <v>117</v>
      </c>
    </row>
    <row r="64" spans="1:13" s="96" customFormat="1" ht="23.45" customHeight="1" x14ac:dyDescent="0.25">
      <c r="A64" s="86">
        <v>16</v>
      </c>
      <c r="B64" s="56" t="s">
        <v>172</v>
      </c>
      <c r="C64" s="93" t="s">
        <v>173</v>
      </c>
      <c r="D64" s="94" t="s">
        <v>174</v>
      </c>
      <c r="E64" s="53">
        <v>91</v>
      </c>
      <c r="F64" s="38" t="str">
        <f t="shared" si="9"/>
        <v>Xuất sắc</v>
      </c>
      <c r="G64" s="46">
        <v>31</v>
      </c>
      <c r="H64" s="46">
        <v>60</v>
      </c>
      <c r="I64" s="46"/>
      <c r="J64" s="46"/>
      <c r="K64" s="40">
        <f t="shared" si="10"/>
        <v>91</v>
      </c>
      <c r="L64" s="41" t="str">
        <f t="shared" si="7"/>
        <v>Xuất sắc</v>
      </c>
      <c r="M64" s="95"/>
    </row>
    <row r="65" spans="1:13" s="96" customFormat="1" ht="23.45" customHeight="1" x14ac:dyDescent="0.25">
      <c r="A65" s="86">
        <v>17</v>
      </c>
      <c r="B65" s="56" t="s">
        <v>175</v>
      </c>
      <c r="C65" s="93" t="s">
        <v>176</v>
      </c>
      <c r="D65" s="94" t="s">
        <v>177</v>
      </c>
      <c r="E65" s="53">
        <v>87</v>
      </c>
      <c r="F65" s="38" t="str">
        <f t="shared" si="9"/>
        <v>Tốt</v>
      </c>
      <c r="G65" s="46">
        <v>30</v>
      </c>
      <c r="H65" s="46">
        <v>60</v>
      </c>
      <c r="I65" s="46"/>
      <c r="J65" s="46"/>
      <c r="K65" s="40">
        <f t="shared" si="10"/>
        <v>90</v>
      </c>
      <c r="L65" s="41" t="str">
        <f t="shared" si="7"/>
        <v>Xuất sắc</v>
      </c>
      <c r="M65" s="95"/>
    </row>
    <row r="66" spans="1:13" s="5" customFormat="1" ht="23.45" customHeight="1" x14ac:dyDescent="0.25">
      <c r="A66" s="75">
        <v>18</v>
      </c>
      <c r="B66" s="56" t="s">
        <v>178</v>
      </c>
      <c r="C66" s="97" t="s">
        <v>179</v>
      </c>
      <c r="D66" s="53" t="s">
        <v>180</v>
      </c>
      <c r="E66" s="53">
        <v>77</v>
      </c>
      <c r="F66" s="38" t="str">
        <f t="shared" si="9"/>
        <v>Tốt</v>
      </c>
      <c r="G66" s="46">
        <v>28</v>
      </c>
      <c r="H66" s="46">
        <v>50</v>
      </c>
      <c r="I66" s="46"/>
      <c r="J66" s="46"/>
      <c r="K66" s="40">
        <f t="shared" si="10"/>
        <v>78</v>
      </c>
      <c r="L66" s="41" t="str">
        <f t="shared" si="7"/>
        <v>Tốt</v>
      </c>
      <c r="M66" s="78"/>
    </row>
    <row r="67" spans="1:13" s="99" customFormat="1" ht="23.45" customHeight="1" x14ac:dyDescent="0.25">
      <c r="A67" s="75">
        <v>19</v>
      </c>
      <c r="B67" s="56" t="s">
        <v>181</v>
      </c>
      <c r="C67" s="97" t="s">
        <v>105</v>
      </c>
      <c r="D67" s="77" t="s">
        <v>182</v>
      </c>
      <c r="E67" s="53">
        <v>79</v>
      </c>
      <c r="F67" s="38" t="str">
        <f t="shared" si="9"/>
        <v>Tốt</v>
      </c>
      <c r="G67" s="46">
        <v>31</v>
      </c>
      <c r="H67" s="46">
        <v>50</v>
      </c>
      <c r="I67" s="46"/>
      <c r="J67" s="46"/>
      <c r="K67" s="40">
        <f t="shared" si="10"/>
        <v>81</v>
      </c>
      <c r="L67" s="41" t="str">
        <f t="shared" si="7"/>
        <v>Tốt</v>
      </c>
      <c r="M67" s="98"/>
    </row>
    <row r="68" spans="1:13" s="99" customFormat="1" ht="23.45" customHeight="1" x14ac:dyDescent="0.25">
      <c r="A68" s="100" t="s">
        <v>183</v>
      </c>
      <c r="B68" s="22" t="s">
        <v>184</v>
      </c>
      <c r="C68" s="101"/>
      <c r="D68" s="102"/>
      <c r="E68" s="102"/>
      <c r="F68" s="102"/>
      <c r="G68" s="103"/>
      <c r="H68" s="103"/>
      <c r="I68" s="103"/>
      <c r="J68" s="103"/>
      <c r="K68" s="73"/>
      <c r="L68" s="104"/>
      <c r="M68" s="105"/>
    </row>
    <row r="69" spans="1:13" s="5" customFormat="1" ht="23.45" customHeight="1" x14ac:dyDescent="0.25">
      <c r="A69" s="27" t="s">
        <v>83</v>
      </c>
      <c r="B69" s="28" t="s">
        <v>30</v>
      </c>
      <c r="C69" s="74"/>
      <c r="D69" s="27"/>
      <c r="E69" s="27"/>
      <c r="F69" s="30"/>
      <c r="G69" s="48"/>
      <c r="H69" s="48"/>
      <c r="I69" s="48"/>
      <c r="J69" s="48"/>
      <c r="K69" s="40"/>
      <c r="L69" s="49"/>
      <c r="M69" s="50"/>
    </row>
    <row r="70" spans="1:13" s="5" customFormat="1" ht="23.45" customHeight="1" x14ac:dyDescent="0.25">
      <c r="A70" s="75">
        <v>1</v>
      </c>
      <c r="B70" s="56" t="s">
        <v>185</v>
      </c>
      <c r="C70" s="76" t="s">
        <v>186</v>
      </c>
      <c r="D70" s="77" t="s">
        <v>187</v>
      </c>
      <c r="E70" s="53">
        <v>86</v>
      </c>
      <c r="F70" s="38" t="str">
        <f t="shared" ref="F70:F75" si="11">IF(AND($E70&gt;=90,$E70&lt;=100),"Xuất sắc",IF(AND($E70&gt;=75,$E70&lt;90),"Tốt",IF(AND($E70&gt;=50,$E70&lt;75),"Hoàn thành",IF(AND($E70&lt;50,$E70&gt;0),"Không hoàn thành",IF($E70=0,"Không đánh giá","")))))</f>
        <v>Tốt</v>
      </c>
      <c r="G70" s="46">
        <v>36</v>
      </c>
      <c r="H70" s="46">
        <v>50</v>
      </c>
      <c r="I70" s="46"/>
      <c r="J70" s="46"/>
      <c r="K70" s="40">
        <f t="shared" ref="K70:K75" si="12">G70+H70+I70-J70</f>
        <v>86</v>
      </c>
      <c r="L70" s="41" t="str">
        <f t="shared" ref="L70:L77" si="13">IF(AND($K70&gt;=90,$K70&lt;=100),"Xuất sắc",IF(AND($K70&gt;=75,$K70&lt;90),"Tốt",IF(AND($K70&gt;=50,$K70&lt;75),"Hoàn thành",IF(AND($K70&lt;50,$K70&gt;0),"Không hoàn thành",IF($K70=0,"Không đánh giá","")))))</f>
        <v>Tốt</v>
      </c>
      <c r="M70" s="78"/>
    </row>
    <row r="71" spans="1:13" s="107" customFormat="1" ht="23.45" customHeight="1" x14ac:dyDescent="0.25">
      <c r="A71" s="75">
        <v>2</v>
      </c>
      <c r="B71" s="56" t="s">
        <v>188</v>
      </c>
      <c r="C71" s="76" t="s">
        <v>189</v>
      </c>
      <c r="D71" s="77" t="s">
        <v>190</v>
      </c>
      <c r="E71" s="53">
        <v>88</v>
      </c>
      <c r="F71" s="38" t="str">
        <f t="shared" si="11"/>
        <v>Tốt</v>
      </c>
      <c r="G71" s="46">
        <v>36</v>
      </c>
      <c r="H71" s="46">
        <v>60</v>
      </c>
      <c r="I71" s="46"/>
      <c r="J71" s="46"/>
      <c r="K71" s="40">
        <f t="shared" si="12"/>
        <v>96</v>
      </c>
      <c r="L71" s="41" t="str">
        <f t="shared" si="13"/>
        <v>Xuất sắc</v>
      </c>
      <c r="M71" s="106"/>
    </row>
    <row r="72" spans="1:13" s="107" customFormat="1" ht="23.45" customHeight="1" x14ac:dyDescent="0.25">
      <c r="A72" s="75">
        <v>3</v>
      </c>
      <c r="B72" s="56" t="s">
        <v>121</v>
      </c>
      <c r="C72" s="76" t="s">
        <v>124</v>
      </c>
      <c r="D72" s="77" t="s">
        <v>191</v>
      </c>
      <c r="E72" s="53">
        <v>75</v>
      </c>
      <c r="F72" s="38" t="str">
        <f t="shared" si="11"/>
        <v>Tốt</v>
      </c>
      <c r="G72" s="46">
        <v>28</v>
      </c>
      <c r="H72" s="46">
        <v>50</v>
      </c>
      <c r="I72" s="46"/>
      <c r="J72" s="46"/>
      <c r="K72" s="40">
        <f t="shared" si="12"/>
        <v>78</v>
      </c>
      <c r="L72" s="41" t="str">
        <f t="shared" si="13"/>
        <v>Tốt</v>
      </c>
      <c r="M72" s="106"/>
    </row>
    <row r="73" spans="1:13" s="5" customFormat="1" ht="23.45" customHeight="1" x14ac:dyDescent="0.25">
      <c r="A73" s="75">
        <v>4</v>
      </c>
      <c r="B73" s="56" t="s">
        <v>192</v>
      </c>
      <c r="C73" s="76" t="s">
        <v>45</v>
      </c>
      <c r="D73" s="77" t="s">
        <v>193</v>
      </c>
      <c r="E73" s="53">
        <v>79</v>
      </c>
      <c r="F73" s="38" t="str">
        <f t="shared" si="11"/>
        <v>Tốt</v>
      </c>
      <c r="G73" s="46">
        <v>32</v>
      </c>
      <c r="H73" s="46">
        <v>60</v>
      </c>
      <c r="I73" s="46"/>
      <c r="J73" s="46"/>
      <c r="K73" s="40">
        <f t="shared" si="12"/>
        <v>92</v>
      </c>
      <c r="L73" s="41" t="str">
        <f t="shared" si="13"/>
        <v>Xuất sắc</v>
      </c>
      <c r="M73" s="78"/>
    </row>
    <row r="74" spans="1:13" s="5" customFormat="1" ht="23.45" customHeight="1" x14ac:dyDescent="0.25">
      <c r="A74" s="75">
        <v>5</v>
      </c>
      <c r="B74" s="56" t="s">
        <v>165</v>
      </c>
      <c r="C74" s="76" t="s">
        <v>179</v>
      </c>
      <c r="D74" s="77" t="s">
        <v>194</v>
      </c>
      <c r="E74" s="53">
        <v>78</v>
      </c>
      <c r="F74" s="38" t="str">
        <f t="shared" si="11"/>
        <v>Tốt</v>
      </c>
      <c r="G74" s="46">
        <v>32</v>
      </c>
      <c r="H74" s="46">
        <v>60</v>
      </c>
      <c r="I74" s="46"/>
      <c r="J74" s="46"/>
      <c r="K74" s="40">
        <f t="shared" si="12"/>
        <v>92</v>
      </c>
      <c r="L74" s="41" t="str">
        <f t="shared" si="13"/>
        <v>Xuất sắc</v>
      </c>
      <c r="M74" s="78"/>
    </row>
    <row r="75" spans="1:13" s="99" customFormat="1" ht="23.45" customHeight="1" x14ac:dyDescent="0.25">
      <c r="A75" s="75">
        <v>6</v>
      </c>
      <c r="B75" s="56" t="s">
        <v>195</v>
      </c>
      <c r="C75" s="97" t="s">
        <v>196</v>
      </c>
      <c r="D75" s="77" t="s">
        <v>197</v>
      </c>
      <c r="E75" s="53">
        <v>77</v>
      </c>
      <c r="F75" s="38" t="str">
        <f t="shared" si="11"/>
        <v>Tốt</v>
      </c>
      <c r="G75" s="46">
        <v>29</v>
      </c>
      <c r="H75" s="46">
        <v>50</v>
      </c>
      <c r="I75" s="46"/>
      <c r="J75" s="46"/>
      <c r="K75" s="40">
        <f t="shared" si="12"/>
        <v>79</v>
      </c>
      <c r="L75" s="41" t="str">
        <f t="shared" si="13"/>
        <v>Tốt</v>
      </c>
      <c r="M75" s="98"/>
    </row>
    <row r="76" spans="1:13" s="99" customFormat="1" ht="27.75" customHeight="1" x14ac:dyDescent="0.25">
      <c r="A76" s="87" t="s">
        <v>107</v>
      </c>
      <c r="B76" s="88" t="s">
        <v>164</v>
      </c>
      <c r="C76" s="108"/>
      <c r="D76" s="90"/>
      <c r="E76" s="90"/>
      <c r="F76" s="90"/>
      <c r="G76" s="91"/>
      <c r="H76" s="91"/>
      <c r="I76" s="91"/>
      <c r="J76" s="91"/>
      <c r="K76" s="40"/>
      <c r="L76" s="109"/>
      <c r="M76" s="92"/>
    </row>
    <row r="77" spans="1:13" s="111" customFormat="1" ht="23.45" customHeight="1" x14ac:dyDescent="0.25">
      <c r="A77" s="75">
        <v>7</v>
      </c>
      <c r="B77" s="56" t="s">
        <v>198</v>
      </c>
      <c r="C77" s="80" t="s">
        <v>199</v>
      </c>
      <c r="D77" s="53" t="s">
        <v>200</v>
      </c>
      <c r="E77" s="53">
        <v>79</v>
      </c>
      <c r="F77" s="38" t="str">
        <f t="shared" ref="F77" si="14">IF(AND($E77&gt;=90,$E77&lt;=100),"Xuất sắc",IF(AND($E77&gt;=75,$E77&lt;90),"Tốt",IF(AND($E77&gt;=50,$E77&lt;75),"Hoàn thành",IF(AND($E77&lt;50,$E77&gt;0),"Không hoàn thành",IF($E77=0,"Không đánh giá","")))))</f>
        <v>Tốt</v>
      </c>
      <c r="G77" s="46">
        <v>32</v>
      </c>
      <c r="H77" s="46">
        <v>60</v>
      </c>
      <c r="I77" s="46"/>
      <c r="J77" s="46"/>
      <c r="K77" s="40">
        <f>G77+H77+I77-J77</f>
        <v>92</v>
      </c>
      <c r="L77" s="41" t="str">
        <f t="shared" si="13"/>
        <v>Xuất sắc</v>
      </c>
      <c r="M77" s="110"/>
    </row>
    <row r="78" spans="1:13" s="111" customFormat="1" ht="23.45" customHeight="1" x14ac:dyDescent="0.25">
      <c r="A78" s="100" t="s">
        <v>201</v>
      </c>
      <c r="B78" s="112" t="s">
        <v>202</v>
      </c>
      <c r="C78" s="113"/>
      <c r="D78" s="102"/>
      <c r="E78" s="102"/>
      <c r="F78" s="102"/>
      <c r="G78" s="103"/>
      <c r="H78" s="103"/>
      <c r="I78" s="103"/>
      <c r="J78" s="103"/>
      <c r="K78" s="73"/>
      <c r="L78" s="104"/>
      <c r="M78" s="105"/>
    </row>
    <row r="79" spans="1:13" s="5" customFormat="1" ht="33" customHeight="1" x14ac:dyDescent="0.25">
      <c r="A79" s="27" t="s">
        <v>29</v>
      </c>
      <c r="B79" s="28" t="s">
        <v>30</v>
      </c>
      <c r="C79" s="74"/>
      <c r="D79" s="27"/>
      <c r="E79" s="27"/>
      <c r="F79" s="30"/>
      <c r="G79" s="48"/>
      <c r="H79" s="48"/>
      <c r="I79" s="48"/>
      <c r="J79" s="48"/>
      <c r="K79" s="40"/>
      <c r="L79" s="49"/>
      <c r="M79" s="50"/>
    </row>
    <row r="80" spans="1:13" s="5" customFormat="1" ht="23.45" customHeight="1" x14ac:dyDescent="0.25">
      <c r="A80" s="75">
        <v>1</v>
      </c>
      <c r="B80" s="114" t="s">
        <v>203</v>
      </c>
      <c r="C80" s="115" t="s">
        <v>204</v>
      </c>
      <c r="D80" s="116">
        <v>50800000800</v>
      </c>
      <c r="E80" s="53">
        <v>97</v>
      </c>
      <c r="F80" s="38" t="str">
        <f t="shared" ref="F80:F86" si="15">IF(AND($E80&gt;=90,$E80&lt;=100),"Xuất sắc",IF(AND($E80&gt;=75,$E80&lt;90),"Tốt",IF(AND($E80&gt;=50,$E80&lt;75),"Hoàn thành",IF(AND($E80&lt;50,$E80&gt;0),"Không hoàn thành",IF($E80=0,"Không đánh giá","")))))</f>
        <v>Xuất sắc</v>
      </c>
      <c r="G80" s="46">
        <v>38</v>
      </c>
      <c r="H80" s="46">
        <v>60</v>
      </c>
      <c r="I80" s="46"/>
      <c r="J80" s="46"/>
      <c r="K80" s="40">
        <f t="shared" ref="K80:K86" si="16">G80+H80+I80-J80</f>
        <v>98</v>
      </c>
      <c r="L80" s="41" t="str">
        <f t="shared" ref="L80:L86" si="17">IF(AND($K80&gt;=90,$K80&lt;=100),"Xuất sắc",IF(AND($K80&gt;=75,$K80&lt;90),"Tốt",IF(AND($K80&gt;=50,$K80&lt;75),"Hoàn thành",IF(AND($K80&lt;50,$K80&gt;0),"Không hoàn thành",IF($K80=0,"Không đánh giá","")))))</f>
        <v>Xuất sắc</v>
      </c>
      <c r="M80" s="44"/>
    </row>
    <row r="81" spans="1:13" s="5" customFormat="1" ht="23.45" customHeight="1" x14ac:dyDescent="0.25">
      <c r="A81" s="75">
        <v>2</v>
      </c>
      <c r="B81" s="114" t="s">
        <v>137</v>
      </c>
      <c r="C81" s="115" t="s">
        <v>205</v>
      </c>
      <c r="D81" s="116">
        <v>11100071598</v>
      </c>
      <c r="E81" s="53">
        <v>95</v>
      </c>
      <c r="F81" s="38" t="str">
        <f t="shared" si="15"/>
        <v>Xuất sắc</v>
      </c>
      <c r="G81" s="46">
        <v>29</v>
      </c>
      <c r="H81" s="46">
        <v>60</v>
      </c>
      <c r="I81" s="46"/>
      <c r="J81" s="46"/>
      <c r="K81" s="40">
        <f t="shared" si="16"/>
        <v>89</v>
      </c>
      <c r="L81" s="41" t="str">
        <f t="shared" si="17"/>
        <v>Tốt</v>
      </c>
      <c r="M81" s="44"/>
    </row>
    <row r="82" spans="1:13" s="5" customFormat="1" ht="39" customHeight="1" x14ac:dyDescent="0.25">
      <c r="A82" s="75">
        <v>3</v>
      </c>
      <c r="B82" s="114" t="s">
        <v>206</v>
      </c>
      <c r="C82" s="115" t="s">
        <v>205</v>
      </c>
      <c r="D82" s="116">
        <v>11100115722</v>
      </c>
      <c r="E82" s="53">
        <v>93</v>
      </c>
      <c r="F82" s="38" t="str">
        <f t="shared" si="15"/>
        <v>Xuất sắc</v>
      </c>
      <c r="G82" s="46">
        <v>33</v>
      </c>
      <c r="H82" s="46">
        <v>60</v>
      </c>
      <c r="I82" s="46"/>
      <c r="J82" s="46"/>
      <c r="K82" s="40">
        <f t="shared" si="16"/>
        <v>93</v>
      </c>
      <c r="L82" s="41" t="str">
        <f t="shared" si="17"/>
        <v>Xuất sắc</v>
      </c>
      <c r="M82" s="44"/>
    </row>
    <row r="83" spans="1:13" s="5" customFormat="1" ht="23.45" customHeight="1" x14ac:dyDescent="0.25">
      <c r="A83" s="75">
        <v>4</v>
      </c>
      <c r="B83" s="114" t="s">
        <v>207</v>
      </c>
      <c r="C83" s="115" t="s">
        <v>208</v>
      </c>
      <c r="D83" s="116">
        <v>50800001163</v>
      </c>
      <c r="E83" s="53">
        <v>90</v>
      </c>
      <c r="F83" s="38" t="str">
        <f t="shared" si="15"/>
        <v>Xuất sắc</v>
      </c>
      <c r="G83" s="46">
        <v>31</v>
      </c>
      <c r="H83" s="46">
        <v>60</v>
      </c>
      <c r="I83" s="46"/>
      <c r="J83" s="46"/>
      <c r="K83" s="40">
        <f t="shared" si="16"/>
        <v>91</v>
      </c>
      <c r="L83" s="41" t="str">
        <f t="shared" si="17"/>
        <v>Xuất sắc</v>
      </c>
      <c r="M83" s="44"/>
    </row>
    <row r="84" spans="1:13" s="55" customFormat="1" ht="31.5" customHeight="1" x14ac:dyDescent="0.25">
      <c r="A84" s="117">
        <v>5</v>
      </c>
      <c r="B84" s="118" t="s">
        <v>209</v>
      </c>
      <c r="C84" s="119" t="s">
        <v>210</v>
      </c>
      <c r="D84" s="116">
        <v>11100121674</v>
      </c>
      <c r="E84" s="53">
        <v>92</v>
      </c>
      <c r="F84" s="38" t="str">
        <f t="shared" si="15"/>
        <v>Xuất sắc</v>
      </c>
      <c r="G84" s="46">
        <v>32</v>
      </c>
      <c r="H84" s="46">
        <v>60</v>
      </c>
      <c r="I84" s="46"/>
      <c r="J84" s="46"/>
      <c r="K84" s="40">
        <f t="shared" si="16"/>
        <v>92</v>
      </c>
      <c r="L84" s="41" t="str">
        <f t="shared" si="17"/>
        <v>Xuất sắc</v>
      </c>
      <c r="M84" s="19"/>
    </row>
    <row r="85" spans="1:13" s="107" customFormat="1" ht="23.45" customHeight="1" x14ac:dyDescent="0.25">
      <c r="A85" s="75">
        <v>6</v>
      </c>
      <c r="B85" s="114" t="s">
        <v>211</v>
      </c>
      <c r="C85" s="115" t="s">
        <v>212</v>
      </c>
      <c r="D85" s="116">
        <v>40700000691</v>
      </c>
      <c r="E85" s="53">
        <v>92</v>
      </c>
      <c r="F85" s="38" t="str">
        <f t="shared" si="15"/>
        <v>Xuất sắc</v>
      </c>
      <c r="G85" s="46">
        <v>32</v>
      </c>
      <c r="H85" s="46">
        <v>60</v>
      </c>
      <c r="I85" s="46"/>
      <c r="J85" s="46"/>
      <c r="K85" s="40">
        <f t="shared" si="16"/>
        <v>92</v>
      </c>
      <c r="L85" s="41" t="str">
        <f t="shared" si="17"/>
        <v>Xuất sắc</v>
      </c>
      <c r="M85" s="43"/>
    </row>
    <row r="86" spans="1:13" s="107" customFormat="1" ht="23.45" customHeight="1" x14ac:dyDescent="0.25">
      <c r="A86" s="75">
        <v>7</v>
      </c>
      <c r="B86" s="114" t="s">
        <v>213</v>
      </c>
      <c r="C86" s="115" t="s">
        <v>112</v>
      </c>
      <c r="D86" s="116">
        <v>50700000361</v>
      </c>
      <c r="E86" s="53">
        <v>91</v>
      </c>
      <c r="F86" s="38" t="str">
        <f t="shared" si="15"/>
        <v>Xuất sắc</v>
      </c>
      <c r="G86" s="46">
        <v>31</v>
      </c>
      <c r="H86" s="46">
        <v>60</v>
      </c>
      <c r="I86" s="46"/>
      <c r="J86" s="46"/>
      <c r="K86" s="40">
        <f t="shared" si="16"/>
        <v>91</v>
      </c>
      <c r="L86" s="41" t="str">
        <f t="shared" si="17"/>
        <v>Xuất sắc</v>
      </c>
      <c r="M86" s="43"/>
    </row>
    <row r="87" spans="1:13" s="99" customFormat="1" ht="23.45" customHeight="1" x14ac:dyDescent="0.25">
      <c r="A87" s="87" t="s">
        <v>107</v>
      </c>
      <c r="B87" s="88" t="s">
        <v>164</v>
      </c>
      <c r="C87" s="120"/>
      <c r="D87" s="90"/>
      <c r="E87" s="90"/>
      <c r="F87" s="90"/>
      <c r="G87" s="91"/>
      <c r="H87" s="91"/>
      <c r="I87" s="91"/>
      <c r="J87" s="91"/>
      <c r="K87" s="40"/>
      <c r="L87" s="121"/>
      <c r="M87" s="92"/>
    </row>
    <row r="88" spans="1:13" s="5" customFormat="1" ht="33.950000000000003" customHeight="1" x14ac:dyDescent="0.25">
      <c r="A88" s="75">
        <v>9</v>
      </c>
      <c r="B88" s="114" t="s">
        <v>214</v>
      </c>
      <c r="C88" s="119" t="s">
        <v>80</v>
      </c>
      <c r="D88" s="122" t="s">
        <v>215</v>
      </c>
      <c r="E88" s="53">
        <v>91</v>
      </c>
      <c r="F88" s="38" t="str">
        <f t="shared" ref="F88:F89" si="18">IF(AND($E88&gt;=90,$E88&lt;=100),"Xuất sắc",IF(AND($E88&gt;=75,$E88&lt;90),"Tốt",IF(AND($E88&gt;=50,$E88&lt;75),"Hoàn thành",IF(AND($E88&lt;50,$E88&gt;0),"Không hoàn thành",IF($E88=0,"Không đánh giá","")))))</f>
        <v>Xuất sắc</v>
      </c>
      <c r="G88" s="46">
        <v>31</v>
      </c>
      <c r="H88" s="46">
        <v>50</v>
      </c>
      <c r="I88" s="46"/>
      <c r="J88" s="46"/>
      <c r="K88" s="40">
        <f>G88+H88+I88-J88</f>
        <v>81</v>
      </c>
      <c r="L88" s="41" t="str">
        <f>IF(AND($K88&gt;=90,$K88&lt;=100),"Xuất sắc",IF(AND($K88&gt;=75,$K88&lt;90),"Tốt",IF(AND($K88&gt;=50,$K88&lt;75),"Hoàn thành",IF(AND($K88&lt;50,$K88&gt;0),"Không hoàn thành",IF($K88=0,"Không đánh giá","")))))</f>
        <v>Tốt</v>
      </c>
      <c r="M88" s="44"/>
    </row>
    <row r="89" spans="1:13" s="99" customFormat="1" ht="38.25" customHeight="1" x14ac:dyDescent="0.25">
      <c r="A89" s="75">
        <v>10</v>
      </c>
      <c r="B89" s="114" t="s">
        <v>216</v>
      </c>
      <c r="C89" s="119" t="s">
        <v>217</v>
      </c>
      <c r="D89" s="123" t="s">
        <v>218</v>
      </c>
      <c r="E89" s="53">
        <v>92</v>
      </c>
      <c r="F89" s="38" t="str">
        <f t="shared" si="18"/>
        <v>Xuất sắc</v>
      </c>
      <c r="G89" s="46">
        <v>32</v>
      </c>
      <c r="H89" s="46">
        <v>50</v>
      </c>
      <c r="I89" s="46"/>
      <c r="J89" s="46"/>
      <c r="K89" s="40">
        <f>G89+H89+I89-J89</f>
        <v>82</v>
      </c>
      <c r="L89" s="41" t="str">
        <f>IF(AND($K89&gt;=90,$K89&lt;=100),"Xuất sắc",IF(AND($K89&gt;=75,$K89&lt;90),"Tốt",IF(AND($K89&gt;=50,$K89&lt;75),"Hoàn thành",IF(AND($K89&lt;50,$K89&gt;0),"Không hoàn thành",IF($K89=0,"Không đánh giá","")))))</f>
        <v>Tốt</v>
      </c>
      <c r="M89" s="124"/>
    </row>
    <row r="90" spans="1:13" s="99" customFormat="1" ht="23.45" customHeight="1" x14ac:dyDescent="0.25">
      <c r="A90" s="100" t="s">
        <v>219</v>
      </c>
      <c r="B90" s="112" t="s">
        <v>220</v>
      </c>
      <c r="C90" s="113"/>
      <c r="D90" s="102"/>
      <c r="E90" s="102"/>
      <c r="F90" s="102"/>
      <c r="G90" s="103"/>
      <c r="H90" s="103"/>
      <c r="I90" s="103"/>
      <c r="J90" s="103"/>
      <c r="K90" s="73"/>
      <c r="L90" s="104"/>
      <c r="M90" s="105"/>
    </row>
    <row r="91" spans="1:13" s="5" customFormat="1" ht="28.5" customHeight="1" x14ac:dyDescent="0.25">
      <c r="A91" s="27" t="s">
        <v>29</v>
      </c>
      <c r="B91" s="28" t="s">
        <v>30</v>
      </c>
      <c r="C91" s="74"/>
      <c r="D91" s="27"/>
      <c r="E91" s="27"/>
      <c r="F91" s="30"/>
      <c r="G91" s="48"/>
      <c r="H91" s="48"/>
      <c r="I91" s="48"/>
      <c r="J91" s="48"/>
      <c r="K91" s="40"/>
      <c r="L91" s="49"/>
      <c r="M91" s="50"/>
    </row>
    <row r="92" spans="1:13" s="5" customFormat="1" ht="23.45" customHeight="1" x14ac:dyDescent="0.25">
      <c r="A92" s="75">
        <v>1</v>
      </c>
      <c r="B92" s="56" t="s">
        <v>221</v>
      </c>
      <c r="C92" s="80" t="s">
        <v>222</v>
      </c>
      <c r="D92" s="125">
        <v>50200000160</v>
      </c>
      <c r="E92" s="53">
        <v>96</v>
      </c>
      <c r="F92" s="38" t="str">
        <f t="shared" ref="F92:F104" si="19">IF(AND($E92&gt;=90,$E92&lt;=100),"Xuất sắc",IF(AND($E92&gt;=75,$E92&lt;90),"Tốt",IF(AND($E92&gt;=50,$E92&lt;75),"Hoàn thành",IF(AND($E92&lt;50,$E92&gt;0),"Không hoàn thành",IF($E92=0,"Không đánh giá","")))))</f>
        <v>Xuất sắc</v>
      </c>
      <c r="G92" s="46">
        <v>35</v>
      </c>
      <c r="H92" s="46">
        <v>60</v>
      </c>
      <c r="I92" s="46"/>
      <c r="J92" s="46"/>
      <c r="K92" s="40">
        <f t="shared" ref="K92:K104" si="20">G92+H92+I92-J92</f>
        <v>95</v>
      </c>
      <c r="L92" s="41" t="str">
        <f t="shared" ref="L92:L120" si="21">IF(AND($K92&gt;=90,$K92&lt;=100),"Xuất sắc",IF(AND($K92&gt;=75,$K92&lt;90),"Tốt",IF(AND($K92&gt;=50,$K92&lt;75),"Hoàn thành",IF(AND($K92&lt;50,$K92&gt;0),"Không hoàn thành",IF($K92=0,"Không đánh giá","")))))</f>
        <v>Xuất sắc</v>
      </c>
      <c r="M92" s="44"/>
    </row>
    <row r="93" spans="1:13" s="107" customFormat="1" ht="39" customHeight="1" x14ac:dyDescent="0.25">
      <c r="A93" s="75">
        <v>2</v>
      </c>
      <c r="B93" s="56" t="s">
        <v>74</v>
      </c>
      <c r="C93" s="80" t="s">
        <v>223</v>
      </c>
      <c r="D93" s="125">
        <v>11100000723</v>
      </c>
      <c r="E93" s="53">
        <v>91</v>
      </c>
      <c r="F93" s="38" t="str">
        <f t="shared" si="19"/>
        <v>Xuất sắc</v>
      </c>
      <c r="G93" s="46">
        <v>29</v>
      </c>
      <c r="H93" s="46">
        <v>60</v>
      </c>
      <c r="I93" s="46"/>
      <c r="J93" s="46"/>
      <c r="K93" s="40">
        <f t="shared" si="20"/>
        <v>89</v>
      </c>
      <c r="L93" s="41" t="str">
        <f t="shared" si="21"/>
        <v>Tốt</v>
      </c>
      <c r="M93" s="72"/>
    </row>
    <row r="94" spans="1:13" s="107" customFormat="1" ht="23.45" customHeight="1" x14ac:dyDescent="0.25">
      <c r="A94" s="75">
        <v>3</v>
      </c>
      <c r="B94" s="56" t="s">
        <v>224</v>
      </c>
      <c r="C94" s="80" t="s">
        <v>99</v>
      </c>
      <c r="D94" s="125">
        <v>11100083294</v>
      </c>
      <c r="E94" s="53">
        <v>96</v>
      </c>
      <c r="F94" s="38" t="str">
        <f t="shared" si="19"/>
        <v>Xuất sắc</v>
      </c>
      <c r="G94" s="46">
        <v>29</v>
      </c>
      <c r="H94" s="46">
        <v>60</v>
      </c>
      <c r="I94" s="46"/>
      <c r="J94" s="46"/>
      <c r="K94" s="40">
        <f t="shared" si="20"/>
        <v>89</v>
      </c>
      <c r="L94" s="41" t="str">
        <f t="shared" si="21"/>
        <v>Tốt</v>
      </c>
      <c r="M94" s="43"/>
    </row>
    <row r="95" spans="1:13" s="5" customFormat="1" ht="23.45" customHeight="1" x14ac:dyDescent="0.25">
      <c r="A95" s="75">
        <v>4</v>
      </c>
      <c r="B95" s="56" t="s">
        <v>225</v>
      </c>
      <c r="C95" s="80" t="s">
        <v>226</v>
      </c>
      <c r="D95" s="125">
        <v>11100071601</v>
      </c>
      <c r="E95" s="53">
        <v>92</v>
      </c>
      <c r="F95" s="38" t="str">
        <f t="shared" si="19"/>
        <v>Xuất sắc</v>
      </c>
      <c r="G95" s="46">
        <v>26</v>
      </c>
      <c r="H95" s="46">
        <v>60</v>
      </c>
      <c r="I95" s="46"/>
      <c r="J95" s="46"/>
      <c r="K95" s="40">
        <f t="shared" si="20"/>
        <v>86</v>
      </c>
      <c r="L95" s="41" t="str">
        <f t="shared" si="21"/>
        <v>Tốt</v>
      </c>
      <c r="M95" s="44"/>
    </row>
    <row r="96" spans="1:13" s="5" customFormat="1" ht="23.45" customHeight="1" x14ac:dyDescent="0.25">
      <c r="A96" s="75">
        <v>5</v>
      </c>
      <c r="B96" s="56" t="s">
        <v>227</v>
      </c>
      <c r="C96" s="80" t="s">
        <v>228</v>
      </c>
      <c r="D96" s="125">
        <v>11100115709</v>
      </c>
      <c r="E96" s="53">
        <v>95</v>
      </c>
      <c r="F96" s="38" t="str">
        <f t="shared" si="19"/>
        <v>Xuất sắc</v>
      </c>
      <c r="G96" s="46">
        <v>31</v>
      </c>
      <c r="H96" s="46">
        <v>60</v>
      </c>
      <c r="I96" s="46"/>
      <c r="J96" s="46"/>
      <c r="K96" s="40">
        <f t="shared" si="20"/>
        <v>91</v>
      </c>
      <c r="L96" s="41" t="str">
        <f t="shared" si="21"/>
        <v>Xuất sắc</v>
      </c>
      <c r="M96" s="44"/>
    </row>
    <row r="97" spans="1:13" s="5" customFormat="1" ht="23.45" customHeight="1" x14ac:dyDescent="0.25">
      <c r="A97" s="75">
        <v>6</v>
      </c>
      <c r="B97" s="56" t="s">
        <v>229</v>
      </c>
      <c r="C97" s="80" t="s">
        <v>230</v>
      </c>
      <c r="D97" s="125">
        <v>11100083308</v>
      </c>
      <c r="E97" s="53">
        <v>90</v>
      </c>
      <c r="F97" s="38" t="str">
        <f t="shared" si="19"/>
        <v>Xuất sắc</v>
      </c>
      <c r="G97" s="46">
        <v>27</v>
      </c>
      <c r="H97" s="46">
        <v>60</v>
      </c>
      <c r="I97" s="46"/>
      <c r="J97" s="46"/>
      <c r="K97" s="40">
        <f t="shared" si="20"/>
        <v>87</v>
      </c>
      <c r="L97" s="41" t="str">
        <f t="shared" si="21"/>
        <v>Tốt</v>
      </c>
      <c r="M97" s="44"/>
    </row>
    <row r="98" spans="1:13" s="5" customFormat="1" ht="22.5" customHeight="1" x14ac:dyDescent="0.25">
      <c r="A98" s="75">
        <v>7</v>
      </c>
      <c r="B98" s="56" t="s">
        <v>231</v>
      </c>
      <c r="C98" s="80" t="s">
        <v>115</v>
      </c>
      <c r="D98" s="125">
        <v>40900000037</v>
      </c>
      <c r="E98" s="53">
        <v>92</v>
      </c>
      <c r="F98" s="38" t="str">
        <f t="shared" si="19"/>
        <v>Xuất sắc</v>
      </c>
      <c r="G98" s="46">
        <v>31</v>
      </c>
      <c r="H98" s="46">
        <v>60</v>
      </c>
      <c r="I98" s="46"/>
      <c r="J98" s="46"/>
      <c r="K98" s="40">
        <f t="shared" si="20"/>
        <v>91</v>
      </c>
      <c r="L98" s="41" t="str">
        <f t="shared" si="21"/>
        <v>Xuất sắc</v>
      </c>
      <c r="M98" s="44"/>
    </row>
    <row r="99" spans="1:13" s="5" customFormat="1" ht="23.45" customHeight="1" x14ac:dyDescent="0.25">
      <c r="A99" s="75">
        <v>8</v>
      </c>
      <c r="B99" s="56" t="s">
        <v>232</v>
      </c>
      <c r="C99" s="80" t="s">
        <v>135</v>
      </c>
      <c r="D99" s="125">
        <v>11100115706</v>
      </c>
      <c r="E99" s="53">
        <v>81</v>
      </c>
      <c r="F99" s="38" t="str">
        <f t="shared" si="19"/>
        <v>Tốt</v>
      </c>
      <c r="G99" s="46">
        <v>25.5</v>
      </c>
      <c r="H99" s="46">
        <v>50</v>
      </c>
      <c r="I99" s="46"/>
      <c r="J99" s="46"/>
      <c r="K99" s="40">
        <f t="shared" si="20"/>
        <v>75.5</v>
      </c>
      <c r="L99" s="41" t="str">
        <f t="shared" si="21"/>
        <v>Tốt</v>
      </c>
      <c r="M99" s="44"/>
    </row>
    <row r="100" spans="1:13" s="5" customFormat="1" ht="23.45" customHeight="1" x14ac:dyDescent="0.25">
      <c r="A100" s="75">
        <v>9</v>
      </c>
      <c r="B100" s="56" t="s">
        <v>233</v>
      </c>
      <c r="C100" s="80" t="s">
        <v>115</v>
      </c>
      <c r="D100" s="125">
        <v>40800000327</v>
      </c>
      <c r="E100" s="53">
        <v>84</v>
      </c>
      <c r="F100" s="38" t="str">
        <f t="shared" si="19"/>
        <v>Tốt</v>
      </c>
      <c r="G100" s="46">
        <v>27</v>
      </c>
      <c r="H100" s="46">
        <v>50</v>
      </c>
      <c r="I100" s="46"/>
      <c r="J100" s="46"/>
      <c r="K100" s="40">
        <f t="shared" si="20"/>
        <v>77</v>
      </c>
      <c r="L100" s="41" t="str">
        <f t="shared" si="21"/>
        <v>Tốt</v>
      </c>
      <c r="M100" s="44"/>
    </row>
    <row r="101" spans="1:13" s="5" customFormat="1" ht="23.45" customHeight="1" x14ac:dyDescent="0.25">
      <c r="A101" s="75">
        <v>10</v>
      </c>
      <c r="B101" s="56" t="s">
        <v>234</v>
      </c>
      <c r="C101" s="80" t="s">
        <v>45</v>
      </c>
      <c r="D101" s="125">
        <v>40800000301</v>
      </c>
      <c r="E101" s="53">
        <v>83</v>
      </c>
      <c r="F101" s="38" t="str">
        <f t="shared" si="19"/>
        <v>Tốt</v>
      </c>
      <c r="G101" s="46">
        <v>26</v>
      </c>
      <c r="H101" s="46">
        <v>50</v>
      </c>
      <c r="I101" s="46"/>
      <c r="J101" s="46"/>
      <c r="K101" s="40">
        <f t="shared" si="20"/>
        <v>76</v>
      </c>
      <c r="L101" s="41" t="str">
        <f t="shared" si="21"/>
        <v>Tốt</v>
      </c>
      <c r="M101" s="44"/>
    </row>
    <row r="102" spans="1:13" s="5" customFormat="1" ht="23.45" customHeight="1" x14ac:dyDescent="0.25">
      <c r="A102" s="75">
        <v>11</v>
      </c>
      <c r="B102" s="56" t="s">
        <v>235</v>
      </c>
      <c r="C102" s="80" t="s">
        <v>156</v>
      </c>
      <c r="D102" s="125">
        <v>80600000454</v>
      </c>
      <c r="E102" s="53">
        <v>95</v>
      </c>
      <c r="F102" s="38" t="str">
        <f t="shared" si="19"/>
        <v>Xuất sắc</v>
      </c>
      <c r="G102" s="46">
        <v>31</v>
      </c>
      <c r="H102" s="46">
        <v>60</v>
      </c>
      <c r="I102" s="46"/>
      <c r="J102" s="46"/>
      <c r="K102" s="40">
        <f t="shared" si="20"/>
        <v>91</v>
      </c>
      <c r="L102" s="41" t="str">
        <f t="shared" si="21"/>
        <v>Xuất sắc</v>
      </c>
      <c r="M102" s="44"/>
    </row>
    <row r="103" spans="1:13" s="128" customFormat="1" ht="32.25" customHeight="1" x14ac:dyDescent="0.25">
      <c r="A103" s="75">
        <v>12</v>
      </c>
      <c r="B103" s="56" t="s">
        <v>236</v>
      </c>
      <c r="C103" s="126" t="s">
        <v>145</v>
      </c>
      <c r="D103" s="53">
        <v>21000001676</v>
      </c>
      <c r="E103" s="53">
        <v>80</v>
      </c>
      <c r="F103" s="38" t="str">
        <f t="shared" si="19"/>
        <v>Tốt</v>
      </c>
      <c r="G103" s="46">
        <v>28</v>
      </c>
      <c r="H103" s="46">
        <v>50</v>
      </c>
      <c r="I103" s="46"/>
      <c r="J103" s="46"/>
      <c r="K103" s="40">
        <f>G103+H103+I103-J103</f>
        <v>78</v>
      </c>
      <c r="L103" s="41" t="str">
        <f t="shared" si="21"/>
        <v>Tốt</v>
      </c>
      <c r="M103" s="127"/>
    </row>
    <row r="104" spans="1:13" s="99" customFormat="1" ht="23.45" customHeight="1" x14ac:dyDescent="0.25">
      <c r="A104" s="75">
        <v>13</v>
      </c>
      <c r="B104" s="56" t="s">
        <v>237</v>
      </c>
      <c r="C104" s="80" t="s">
        <v>238</v>
      </c>
      <c r="D104" s="125">
        <v>50700000433</v>
      </c>
      <c r="E104" s="53">
        <v>93</v>
      </c>
      <c r="F104" s="38" t="str">
        <f t="shared" si="19"/>
        <v>Xuất sắc</v>
      </c>
      <c r="G104" s="46">
        <v>30</v>
      </c>
      <c r="H104" s="46">
        <v>60</v>
      </c>
      <c r="I104" s="46"/>
      <c r="J104" s="46"/>
      <c r="K104" s="40">
        <f t="shared" si="20"/>
        <v>90</v>
      </c>
      <c r="L104" s="41" t="str">
        <f t="shared" si="21"/>
        <v>Xuất sắc</v>
      </c>
      <c r="M104" s="124"/>
    </row>
    <row r="105" spans="1:13" s="99" customFormat="1" ht="23.45" customHeight="1" x14ac:dyDescent="0.25">
      <c r="A105" s="87" t="s">
        <v>93</v>
      </c>
      <c r="B105" s="88" t="s">
        <v>94</v>
      </c>
      <c r="C105" s="108"/>
      <c r="D105" s="90"/>
      <c r="E105" s="90"/>
      <c r="F105" s="90"/>
      <c r="G105" s="91"/>
      <c r="H105" s="91"/>
      <c r="I105" s="91"/>
      <c r="J105" s="91"/>
      <c r="K105" s="40"/>
      <c r="L105" s="109"/>
      <c r="M105" s="92"/>
    </row>
    <row r="106" spans="1:13" s="99" customFormat="1" ht="23.45" customHeight="1" x14ac:dyDescent="0.25">
      <c r="A106" s="75">
        <v>14</v>
      </c>
      <c r="B106" s="56" t="s">
        <v>239</v>
      </c>
      <c r="C106" s="80" t="s">
        <v>240</v>
      </c>
      <c r="D106" s="53" t="s">
        <v>241</v>
      </c>
      <c r="E106" s="53">
        <v>83</v>
      </c>
      <c r="F106" s="38" t="str">
        <f t="shared" ref="F106:F110" si="22">IF(AND($E106&gt;=90,$E106&lt;=100),"Xuất sắc",IF(AND($E106&gt;=75,$E106&lt;90),"Tốt",IF(AND($E106&gt;=50,$E106&lt;75),"Hoàn thành",IF(AND($E106&lt;50,$E106&gt;0),"Không hoàn thành",IF($E106=0,"Không đánh giá","")))))</f>
        <v>Tốt</v>
      </c>
      <c r="G106" s="46">
        <v>30</v>
      </c>
      <c r="H106" s="46">
        <v>50</v>
      </c>
      <c r="I106" s="46"/>
      <c r="J106" s="46"/>
      <c r="K106" s="40">
        <f>G106+H106+I106-J106</f>
        <v>80</v>
      </c>
      <c r="L106" s="41" t="str">
        <f t="shared" si="21"/>
        <v>Tốt</v>
      </c>
      <c r="M106" s="124"/>
    </row>
    <row r="107" spans="1:13" s="5" customFormat="1" ht="23.45" customHeight="1" x14ac:dyDescent="0.25">
      <c r="A107" s="75">
        <v>15</v>
      </c>
      <c r="B107" s="56" t="s">
        <v>242</v>
      </c>
      <c r="C107" s="80" t="s">
        <v>243</v>
      </c>
      <c r="D107" s="125">
        <v>11100083290</v>
      </c>
      <c r="E107" s="53">
        <v>93</v>
      </c>
      <c r="F107" s="38" t="str">
        <f t="shared" si="22"/>
        <v>Xuất sắc</v>
      </c>
      <c r="G107" s="46">
        <v>28</v>
      </c>
      <c r="H107" s="46">
        <v>60</v>
      </c>
      <c r="I107" s="46"/>
      <c r="J107" s="46"/>
      <c r="K107" s="40">
        <f>G107+H107+I107-J107</f>
        <v>88</v>
      </c>
      <c r="L107" s="41" t="str">
        <f>IF(AND($K107&gt;=90,$K107&lt;=100),"Xuất sắc",IF(AND($K107&gt;=75,$K107&lt;90),"Tốt",IF(AND($K107&gt;=50,$K107&lt;75),"Hoàn thành",IF(AND($K107&lt;50,$K107&gt;0),"Không hoàn thành",IF($K107=0,"Không đánh giá","")))))</f>
        <v>Tốt</v>
      </c>
      <c r="M107" s="44"/>
    </row>
    <row r="108" spans="1:13" s="99" customFormat="1" ht="23.45" customHeight="1" x14ac:dyDescent="0.25">
      <c r="A108" s="75">
        <v>16</v>
      </c>
      <c r="B108" s="56" t="s">
        <v>77</v>
      </c>
      <c r="C108" s="80" t="s">
        <v>244</v>
      </c>
      <c r="D108" s="53" t="s">
        <v>245</v>
      </c>
      <c r="E108" s="53">
        <v>83</v>
      </c>
      <c r="F108" s="38" t="str">
        <f t="shared" si="22"/>
        <v>Tốt</v>
      </c>
      <c r="G108" s="46">
        <v>28</v>
      </c>
      <c r="H108" s="46">
        <v>50</v>
      </c>
      <c r="I108" s="46"/>
      <c r="J108" s="46"/>
      <c r="K108" s="40">
        <f>G108+H108+I108-J108</f>
        <v>78</v>
      </c>
      <c r="L108" s="41" t="str">
        <f t="shared" si="21"/>
        <v>Tốt</v>
      </c>
      <c r="M108" s="124"/>
    </row>
    <row r="109" spans="1:13" s="99" customFormat="1" ht="23.45" customHeight="1" x14ac:dyDescent="0.25">
      <c r="A109" s="75">
        <v>17</v>
      </c>
      <c r="B109" s="56" t="s">
        <v>246</v>
      </c>
      <c r="C109" s="80" t="s">
        <v>247</v>
      </c>
      <c r="D109" s="53" t="s">
        <v>248</v>
      </c>
      <c r="E109" s="53">
        <v>90</v>
      </c>
      <c r="F109" s="38" t="str">
        <f t="shared" si="22"/>
        <v>Xuất sắc</v>
      </c>
      <c r="G109" s="46">
        <v>28</v>
      </c>
      <c r="H109" s="46">
        <v>50</v>
      </c>
      <c r="I109" s="46"/>
      <c r="J109" s="46"/>
      <c r="K109" s="40">
        <f>G109+H109+I109-J109</f>
        <v>78</v>
      </c>
      <c r="L109" s="41" t="str">
        <f t="shared" si="21"/>
        <v>Tốt</v>
      </c>
      <c r="M109" s="124"/>
    </row>
    <row r="110" spans="1:13" s="99" customFormat="1" ht="23.45" customHeight="1" x14ac:dyDescent="0.25">
      <c r="A110" s="75">
        <v>18</v>
      </c>
      <c r="B110" s="56" t="s">
        <v>249</v>
      </c>
      <c r="C110" s="80" t="s">
        <v>250</v>
      </c>
      <c r="D110" s="53" t="s">
        <v>251</v>
      </c>
      <c r="E110" s="53">
        <v>84</v>
      </c>
      <c r="F110" s="38" t="str">
        <f t="shared" si="22"/>
        <v>Tốt</v>
      </c>
      <c r="G110" s="46">
        <v>28</v>
      </c>
      <c r="H110" s="46">
        <v>50</v>
      </c>
      <c r="I110" s="46"/>
      <c r="J110" s="46"/>
      <c r="K110" s="40">
        <f>G110+H110+I110-J110</f>
        <v>78</v>
      </c>
      <c r="L110" s="41" t="str">
        <f t="shared" si="21"/>
        <v>Tốt</v>
      </c>
      <c r="M110" s="124"/>
    </row>
    <row r="111" spans="1:13" s="99" customFormat="1" ht="23.45" customHeight="1" x14ac:dyDescent="0.25">
      <c r="A111" s="87" t="s">
        <v>107</v>
      </c>
      <c r="B111" s="88" t="s">
        <v>164</v>
      </c>
      <c r="C111" s="120"/>
      <c r="D111" s="90"/>
      <c r="E111" s="90"/>
      <c r="F111" s="90"/>
      <c r="G111" s="91"/>
      <c r="H111" s="91"/>
      <c r="I111" s="91"/>
      <c r="J111" s="91"/>
      <c r="K111" s="40"/>
      <c r="L111" s="109"/>
      <c r="M111" s="92"/>
    </row>
    <row r="112" spans="1:13" s="5" customFormat="1" ht="35.25" customHeight="1" x14ac:dyDescent="0.25">
      <c r="A112" s="75">
        <v>19</v>
      </c>
      <c r="B112" s="129" t="s">
        <v>252</v>
      </c>
      <c r="C112" s="130" t="s">
        <v>247</v>
      </c>
      <c r="D112" s="131" t="s">
        <v>253</v>
      </c>
      <c r="E112" s="64">
        <v>0</v>
      </c>
      <c r="F112" s="38" t="str">
        <f t="shared" ref="F112:F120" si="23">IF(AND($E112&gt;=90,$E112&lt;=100),"Xuất sắc",IF(AND($E112&gt;=75,$E112&lt;90),"Tốt",IF(AND($E112&gt;=50,$E112&lt;75),"Hoàn thành",IF(AND($E112&lt;50,$E112&gt;0),"Không hoàn thành",IF($E112=0,"Không đánh giá","")))))</f>
        <v>Không đánh giá</v>
      </c>
      <c r="G112" s="65">
        <v>0</v>
      </c>
      <c r="H112" s="65">
        <v>0</v>
      </c>
      <c r="I112" s="65"/>
      <c r="J112" s="65"/>
      <c r="K112" s="66">
        <f t="shared" ref="K112:K120" si="24">G112+H112+I112-J112</f>
        <v>0</v>
      </c>
      <c r="L112" s="67" t="str">
        <f t="shared" si="21"/>
        <v>Không đánh giá</v>
      </c>
      <c r="M112" s="69" t="s">
        <v>254</v>
      </c>
    </row>
    <row r="113" spans="1:13" s="107" customFormat="1" ht="23.45" customHeight="1" x14ac:dyDescent="0.25">
      <c r="A113" s="75">
        <v>20</v>
      </c>
      <c r="B113" s="56" t="s">
        <v>255</v>
      </c>
      <c r="C113" s="80" t="s">
        <v>109</v>
      </c>
      <c r="D113" s="122" t="s">
        <v>256</v>
      </c>
      <c r="E113" s="53">
        <v>93</v>
      </c>
      <c r="F113" s="38" t="str">
        <f t="shared" si="23"/>
        <v>Xuất sắc</v>
      </c>
      <c r="G113" s="46">
        <v>28</v>
      </c>
      <c r="H113" s="46">
        <v>60</v>
      </c>
      <c r="I113" s="46"/>
      <c r="J113" s="46"/>
      <c r="K113" s="40">
        <f t="shared" si="24"/>
        <v>88</v>
      </c>
      <c r="L113" s="41" t="str">
        <f t="shared" si="21"/>
        <v>Tốt</v>
      </c>
      <c r="M113" s="43"/>
    </row>
    <row r="114" spans="1:13" s="107" customFormat="1" ht="23.45" customHeight="1" x14ac:dyDescent="0.25">
      <c r="A114" s="75">
        <v>21</v>
      </c>
      <c r="B114" s="56" t="s">
        <v>257</v>
      </c>
      <c r="C114" s="80" t="s">
        <v>132</v>
      </c>
      <c r="D114" s="122" t="s">
        <v>258</v>
      </c>
      <c r="E114" s="53">
        <v>83</v>
      </c>
      <c r="F114" s="38" t="str">
        <f t="shared" si="23"/>
        <v>Tốt</v>
      </c>
      <c r="G114" s="46">
        <v>25</v>
      </c>
      <c r="H114" s="46">
        <v>50</v>
      </c>
      <c r="I114" s="46"/>
      <c r="J114" s="46"/>
      <c r="K114" s="40">
        <f t="shared" si="24"/>
        <v>75</v>
      </c>
      <c r="L114" s="41" t="str">
        <f t="shared" si="21"/>
        <v>Tốt</v>
      </c>
      <c r="M114" s="43"/>
    </row>
    <row r="115" spans="1:13" s="5" customFormat="1" ht="23.45" customHeight="1" x14ac:dyDescent="0.25">
      <c r="A115" s="75">
        <v>22</v>
      </c>
      <c r="B115" s="56" t="s">
        <v>259</v>
      </c>
      <c r="C115" s="80" t="s">
        <v>260</v>
      </c>
      <c r="D115" s="122" t="s">
        <v>261</v>
      </c>
      <c r="E115" s="53">
        <v>84</v>
      </c>
      <c r="F115" s="38" t="str">
        <f t="shared" si="23"/>
        <v>Tốt</v>
      </c>
      <c r="G115" s="46">
        <v>26</v>
      </c>
      <c r="H115" s="46">
        <v>50</v>
      </c>
      <c r="I115" s="46"/>
      <c r="J115" s="46"/>
      <c r="K115" s="40">
        <f t="shared" si="24"/>
        <v>76</v>
      </c>
      <c r="L115" s="41" t="str">
        <f t="shared" si="21"/>
        <v>Tốt</v>
      </c>
      <c r="M115" s="44"/>
    </row>
    <row r="116" spans="1:13" s="5" customFormat="1" ht="23.45" customHeight="1" x14ac:dyDescent="0.25">
      <c r="A116" s="75">
        <v>23</v>
      </c>
      <c r="B116" s="56" t="s">
        <v>262</v>
      </c>
      <c r="C116" s="80" t="s">
        <v>263</v>
      </c>
      <c r="D116" s="122" t="s">
        <v>264</v>
      </c>
      <c r="E116" s="53">
        <v>81</v>
      </c>
      <c r="F116" s="38" t="str">
        <f t="shared" si="23"/>
        <v>Tốt</v>
      </c>
      <c r="G116" s="46">
        <v>28</v>
      </c>
      <c r="H116" s="46">
        <v>50</v>
      </c>
      <c r="I116" s="46"/>
      <c r="J116" s="46"/>
      <c r="K116" s="40">
        <f t="shared" si="24"/>
        <v>78</v>
      </c>
      <c r="L116" s="41" t="str">
        <f t="shared" si="21"/>
        <v>Tốt</v>
      </c>
      <c r="M116" s="44"/>
    </row>
    <row r="117" spans="1:13" s="5" customFormat="1" ht="23.45" customHeight="1" x14ac:dyDescent="0.25">
      <c r="A117" s="75">
        <v>24</v>
      </c>
      <c r="B117" s="56" t="s">
        <v>265</v>
      </c>
      <c r="C117" s="80" t="s">
        <v>129</v>
      </c>
      <c r="D117" s="122" t="s">
        <v>266</v>
      </c>
      <c r="E117" s="53">
        <v>76</v>
      </c>
      <c r="F117" s="38" t="str">
        <f t="shared" si="23"/>
        <v>Tốt</v>
      </c>
      <c r="G117" s="46">
        <v>28</v>
      </c>
      <c r="H117" s="46">
        <v>50</v>
      </c>
      <c r="I117" s="46"/>
      <c r="J117" s="46"/>
      <c r="K117" s="40">
        <f t="shared" si="24"/>
        <v>78</v>
      </c>
      <c r="L117" s="41" t="str">
        <f t="shared" si="21"/>
        <v>Tốt</v>
      </c>
      <c r="M117" s="44"/>
    </row>
    <row r="118" spans="1:13" s="5" customFormat="1" ht="23.45" customHeight="1" x14ac:dyDescent="0.25">
      <c r="A118" s="75">
        <v>25</v>
      </c>
      <c r="B118" s="56" t="s">
        <v>267</v>
      </c>
      <c r="C118" s="80" t="s">
        <v>268</v>
      </c>
      <c r="D118" s="122" t="s">
        <v>269</v>
      </c>
      <c r="E118" s="53">
        <v>94</v>
      </c>
      <c r="F118" s="38" t="str">
        <f t="shared" si="23"/>
        <v>Xuất sắc</v>
      </c>
      <c r="G118" s="46">
        <v>31</v>
      </c>
      <c r="H118" s="46">
        <v>60</v>
      </c>
      <c r="I118" s="46"/>
      <c r="J118" s="46"/>
      <c r="K118" s="40">
        <f t="shared" si="24"/>
        <v>91</v>
      </c>
      <c r="L118" s="41" t="str">
        <f t="shared" si="21"/>
        <v>Xuất sắc</v>
      </c>
      <c r="M118" s="44"/>
    </row>
    <row r="119" spans="1:13" s="5" customFormat="1" ht="23.45" customHeight="1" x14ac:dyDescent="0.25">
      <c r="A119" s="75">
        <v>26</v>
      </c>
      <c r="B119" s="56" t="s">
        <v>270</v>
      </c>
      <c r="C119" s="80" t="s">
        <v>271</v>
      </c>
      <c r="D119" s="122" t="s">
        <v>272</v>
      </c>
      <c r="E119" s="53">
        <v>93</v>
      </c>
      <c r="F119" s="38" t="str">
        <f t="shared" si="23"/>
        <v>Xuất sắc</v>
      </c>
      <c r="G119" s="46">
        <v>27</v>
      </c>
      <c r="H119" s="46">
        <v>60</v>
      </c>
      <c r="I119" s="46"/>
      <c r="J119" s="46"/>
      <c r="K119" s="40">
        <f t="shared" si="24"/>
        <v>87</v>
      </c>
      <c r="L119" s="41" t="str">
        <f t="shared" si="21"/>
        <v>Tốt</v>
      </c>
      <c r="M119" s="44"/>
    </row>
    <row r="120" spans="1:13" s="99" customFormat="1" ht="23.45" customHeight="1" x14ac:dyDescent="0.25">
      <c r="A120" s="75">
        <v>27</v>
      </c>
      <c r="B120" s="56" t="s">
        <v>118</v>
      </c>
      <c r="C120" s="80" t="s">
        <v>273</v>
      </c>
      <c r="D120" s="122" t="s">
        <v>274</v>
      </c>
      <c r="E120" s="53">
        <v>82</v>
      </c>
      <c r="F120" s="38" t="str">
        <f t="shared" si="23"/>
        <v>Tốt</v>
      </c>
      <c r="G120" s="46">
        <v>27</v>
      </c>
      <c r="H120" s="46">
        <v>50</v>
      </c>
      <c r="I120" s="46"/>
      <c r="J120" s="46"/>
      <c r="K120" s="40">
        <f t="shared" si="24"/>
        <v>77</v>
      </c>
      <c r="L120" s="41" t="str">
        <f t="shared" si="21"/>
        <v>Tốt</v>
      </c>
      <c r="M120" s="124"/>
    </row>
    <row r="121" spans="1:13" s="111" customFormat="1" ht="23.45" customHeight="1" x14ac:dyDescent="0.25">
      <c r="A121" s="100" t="s">
        <v>275</v>
      </c>
      <c r="B121" s="22" t="s">
        <v>276</v>
      </c>
      <c r="C121" s="113"/>
      <c r="D121" s="102"/>
      <c r="E121" s="132"/>
      <c r="F121" s="132"/>
      <c r="G121" s="133"/>
      <c r="H121" s="133"/>
      <c r="I121" s="133"/>
      <c r="J121" s="133"/>
      <c r="K121" s="73"/>
      <c r="L121" s="134"/>
      <c r="M121" s="135"/>
    </row>
    <row r="122" spans="1:13" s="5" customFormat="1" ht="21.75" customHeight="1" x14ac:dyDescent="0.25">
      <c r="A122" s="27" t="s">
        <v>29</v>
      </c>
      <c r="B122" s="28" t="s">
        <v>30</v>
      </c>
      <c r="C122" s="29"/>
      <c r="D122" s="27"/>
      <c r="E122" s="27"/>
      <c r="F122" s="30"/>
      <c r="G122" s="48"/>
      <c r="H122" s="48"/>
      <c r="I122" s="48"/>
      <c r="J122" s="48"/>
      <c r="K122" s="40"/>
      <c r="L122" s="49"/>
      <c r="M122" s="50"/>
    </row>
    <row r="123" spans="1:13" s="5" customFormat="1" ht="23.45" customHeight="1" x14ac:dyDescent="0.25">
      <c r="A123" s="136">
        <v>1</v>
      </c>
      <c r="B123" s="56" t="s">
        <v>277</v>
      </c>
      <c r="C123" s="80" t="s">
        <v>278</v>
      </c>
      <c r="D123" s="137">
        <v>11100000707</v>
      </c>
      <c r="E123" s="53">
        <v>98</v>
      </c>
      <c r="F123" s="38" t="str">
        <f t="shared" ref="F123:F139" si="25">IF(AND($E123&gt;=90,$E123&lt;=100),"Xuất sắc",IF(AND($E123&gt;=75,$E123&lt;90),"Tốt",IF(AND($E123&gt;=50,$E123&lt;75),"Hoàn thành",IF(AND($E123&lt;50,$E123&gt;0),"Không hoàn thành",IF($E123=0,"Không đánh giá","")))))</f>
        <v>Xuất sắc</v>
      </c>
      <c r="G123" s="46">
        <v>38</v>
      </c>
      <c r="H123" s="46">
        <v>60</v>
      </c>
      <c r="I123" s="46"/>
      <c r="J123" s="46"/>
      <c r="K123" s="40">
        <f t="shared" ref="K123:K134" si="26">G123+H123+I123-J123</f>
        <v>98</v>
      </c>
      <c r="L123" s="41" t="str">
        <f t="shared" ref="L123:L139" si="27">IF(AND($K123&gt;=90,$K123&lt;=100),"Xuất sắc",IF(AND($K123&gt;=75,$K123&lt;90),"Tốt",IF(AND($K123&gt;=50,$K123&lt;75),"Hoàn thành",IF(AND($K123&lt;50,$K123&gt;0),"Không hoàn thành",IF($K123=0,"Không đánh giá","")))))</f>
        <v>Xuất sắc</v>
      </c>
      <c r="M123" s="44"/>
    </row>
    <row r="124" spans="1:13" s="5" customFormat="1" ht="23.45" customHeight="1" x14ac:dyDescent="0.25">
      <c r="A124" s="136">
        <v>2</v>
      </c>
      <c r="B124" s="56" t="s">
        <v>74</v>
      </c>
      <c r="C124" s="80" t="s">
        <v>109</v>
      </c>
      <c r="D124" s="137">
        <v>11100000732</v>
      </c>
      <c r="E124" s="53">
        <v>88</v>
      </c>
      <c r="F124" s="38" t="str">
        <f t="shared" si="25"/>
        <v>Tốt</v>
      </c>
      <c r="G124" s="46">
        <v>38</v>
      </c>
      <c r="H124" s="46">
        <v>50</v>
      </c>
      <c r="I124" s="46"/>
      <c r="J124" s="46"/>
      <c r="K124" s="40">
        <f t="shared" si="26"/>
        <v>88</v>
      </c>
      <c r="L124" s="41" t="str">
        <f t="shared" si="27"/>
        <v>Tốt</v>
      </c>
      <c r="M124" s="44"/>
    </row>
    <row r="125" spans="1:13" s="5" customFormat="1" ht="23.45" customHeight="1" x14ac:dyDescent="0.25">
      <c r="A125" s="136">
        <v>3</v>
      </c>
      <c r="B125" s="56" t="s">
        <v>47</v>
      </c>
      <c r="C125" s="80" t="s">
        <v>279</v>
      </c>
      <c r="D125" s="137">
        <v>11100000798</v>
      </c>
      <c r="E125" s="53">
        <v>96</v>
      </c>
      <c r="F125" s="38" t="str">
        <f t="shared" si="25"/>
        <v>Xuất sắc</v>
      </c>
      <c r="G125" s="46">
        <v>36</v>
      </c>
      <c r="H125" s="46">
        <v>60</v>
      </c>
      <c r="I125" s="46"/>
      <c r="J125" s="46"/>
      <c r="K125" s="40">
        <f t="shared" si="26"/>
        <v>96</v>
      </c>
      <c r="L125" s="41" t="str">
        <f t="shared" si="27"/>
        <v>Xuất sắc</v>
      </c>
      <c r="M125" s="44"/>
    </row>
    <row r="126" spans="1:13" s="5" customFormat="1" ht="23.45" customHeight="1" x14ac:dyDescent="0.25">
      <c r="A126" s="136">
        <v>4</v>
      </c>
      <c r="B126" s="56" t="s">
        <v>280</v>
      </c>
      <c r="C126" s="80" t="s">
        <v>88</v>
      </c>
      <c r="D126" s="137">
        <v>11100083384</v>
      </c>
      <c r="E126" s="53">
        <v>95</v>
      </c>
      <c r="F126" s="38" t="str">
        <f t="shared" si="25"/>
        <v>Xuất sắc</v>
      </c>
      <c r="G126" s="46">
        <v>35</v>
      </c>
      <c r="H126" s="46">
        <v>60</v>
      </c>
      <c r="I126" s="46"/>
      <c r="J126" s="46"/>
      <c r="K126" s="40">
        <f t="shared" si="26"/>
        <v>95</v>
      </c>
      <c r="L126" s="41" t="str">
        <f t="shared" si="27"/>
        <v>Xuất sắc</v>
      </c>
      <c r="M126" s="44"/>
    </row>
    <row r="127" spans="1:13" s="5" customFormat="1" ht="23.45" customHeight="1" x14ac:dyDescent="0.25">
      <c r="A127" s="136">
        <v>5</v>
      </c>
      <c r="B127" s="56" t="s">
        <v>281</v>
      </c>
      <c r="C127" s="80" t="s">
        <v>282</v>
      </c>
      <c r="D127" s="137">
        <v>11100000782</v>
      </c>
      <c r="E127" s="53">
        <v>96</v>
      </c>
      <c r="F127" s="38" t="str">
        <f t="shared" si="25"/>
        <v>Xuất sắc</v>
      </c>
      <c r="G127" s="46">
        <v>35</v>
      </c>
      <c r="H127" s="46">
        <v>60</v>
      </c>
      <c r="I127" s="46"/>
      <c r="J127" s="46"/>
      <c r="K127" s="40">
        <f t="shared" si="26"/>
        <v>95</v>
      </c>
      <c r="L127" s="41" t="str">
        <f t="shared" si="27"/>
        <v>Xuất sắc</v>
      </c>
      <c r="M127" s="44"/>
    </row>
    <row r="128" spans="1:13" s="5" customFormat="1" ht="41.45" customHeight="1" x14ac:dyDescent="0.25">
      <c r="A128" s="136">
        <v>6</v>
      </c>
      <c r="B128" s="56" t="s">
        <v>283</v>
      </c>
      <c r="C128" s="80" t="s">
        <v>284</v>
      </c>
      <c r="D128" s="137">
        <v>11100115707</v>
      </c>
      <c r="E128" s="53">
        <v>96</v>
      </c>
      <c r="F128" s="38" t="str">
        <f t="shared" si="25"/>
        <v>Xuất sắc</v>
      </c>
      <c r="G128" s="46">
        <v>35</v>
      </c>
      <c r="H128" s="46">
        <v>60</v>
      </c>
      <c r="I128" s="46"/>
      <c r="J128" s="46"/>
      <c r="K128" s="40">
        <f t="shared" si="26"/>
        <v>95</v>
      </c>
      <c r="L128" s="41" t="str">
        <f t="shared" si="27"/>
        <v>Xuất sắc</v>
      </c>
      <c r="M128" s="44"/>
    </row>
    <row r="129" spans="1:13" s="5" customFormat="1" ht="23.45" customHeight="1" x14ac:dyDescent="0.25">
      <c r="A129" s="136">
        <v>7</v>
      </c>
      <c r="B129" s="56" t="s">
        <v>285</v>
      </c>
      <c r="C129" s="80" t="s">
        <v>286</v>
      </c>
      <c r="D129" s="137">
        <v>11100115705</v>
      </c>
      <c r="E129" s="53">
        <v>94</v>
      </c>
      <c r="F129" s="38" t="str">
        <f t="shared" si="25"/>
        <v>Xuất sắc</v>
      </c>
      <c r="G129" s="46">
        <v>31</v>
      </c>
      <c r="H129" s="46">
        <v>60</v>
      </c>
      <c r="I129" s="46"/>
      <c r="J129" s="46"/>
      <c r="K129" s="40">
        <f t="shared" si="26"/>
        <v>91</v>
      </c>
      <c r="L129" s="41" t="str">
        <f t="shared" si="27"/>
        <v>Xuất sắc</v>
      </c>
      <c r="M129" s="44"/>
    </row>
    <row r="130" spans="1:13" s="5" customFormat="1" ht="23.45" customHeight="1" x14ac:dyDescent="0.25">
      <c r="A130" s="136">
        <v>8</v>
      </c>
      <c r="B130" s="56" t="s">
        <v>287</v>
      </c>
      <c r="C130" s="80" t="s">
        <v>288</v>
      </c>
      <c r="D130" s="137">
        <v>40400000575</v>
      </c>
      <c r="E130" s="53">
        <v>90</v>
      </c>
      <c r="F130" s="38" t="str">
        <f t="shared" si="25"/>
        <v>Xuất sắc</v>
      </c>
      <c r="G130" s="46">
        <v>30</v>
      </c>
      <c r="H130" s="46">
        <v>60</v>
      </c>
      <c r="I130" s="46"/>
      <c r="J130" s="46"/>
      <c r="K130" s="40">
        <f t="shared" si="26"/>
        <v>90</v>
      </c>
      <c r="L130" s="41" t="str">
        <f t="shared" si="27"/>
        <v>Xuất sắc</v>
      </c>
      <c r="M130" s="44"/>
    </row>
    <row r="131" spans="1:13" s="5" customFormat="1" ht="23.45" customHeight="1" x14ac:dyDescent="0.25">
      <c r="A131" s="136">
        <v>9</v>
      </c>
      <c r="B131" s="56" t="s">
        <v>47</v>
      </c>
      <c r="C131" s="80" t="s">
        <v>217</v>
      </c>
      <c r="D131" s="137">
        <v>50700000362</v>
      </c>
      <c r="E131" s="53">
        <v>95</v>
      </c>
      <c r="F131" s="38" t="str">
        <f t="shared" si="25"/>
        <v>Xuất sắc</v>
      </c>
      <c r="G131" s="46">
        <v>35</v>
      </c>
      <c r="H131" s="46">
        <v>60</v>
      </c>
      <c r="I131" s="46"/>
      <c r="J131" s="46"/>
      <c r="K131" s="40">
        <f t="shared" si="26"/>
        <v>95</v>
      </c>
      <c r="L131" s="41" t="str">
        <f t="shared" si="27"/>
        <v>Xuất sắc</v>
      </c>
      <c r="M131" s="44"/>
    </row>
    <row r="132" spans="1:13" s="5" customFormat="1" ht="45.2" customHeight="1" x14ac:dyDescent="0.25">
      <c r="A132" s="136">
        <v>10</v>
      </c>
      <c r="B132" s="56" t="s">
        <v>289</v>
      </c>
      <c r="C132" s="80" t="s">
        <v>290</v>
      </c>
      <c r="D132" s="137">
        <v>50700000428</v>
      </c>
      <c r="E132" s="53">
        <v>95</v>
      </c>
      <c r="F132" s="38" t="str">
        <f t="shared" si="25"/>
        <v>Xuất sắc</v>
      </c>
      <c r="G132" s="46">
        <v>35</v>
      </c>
      <c r="H132" s="46">
        <v>60</v>
      </c>
      <c r="I132" s="46"/>
      <c r="J132" s="46"/>
      <c r="K132" s="40">
        <f t="shared" si="26"/>
        <v>95</v>
      </c>
      <c r="L132" s="41" t="str">
        <f t="shared" si="27"/>
        <v>Xuất sắc</v>
      </c>
      <c r="M132" s="138"/>
    </row>
    <row r="133" spans="1:13" s="5" customFormat="1" ht="69.95" customHeight="1" x14ac:dyDescent="0.25">
      <c r="A133" s="136">
        <v>11</v>
      </c>
      <c r="B133" s="58" t="s">
        <v>291</v>
      </c>
      <c r="C133" s="80" t="s">
        <v>292</v>
      </c>
      <c r="D133" s="139">
        <v>80600000227</v>
      </c>
      <c r="E133" s="53">
        <v>84</v>
      </c>
      <c r="F133" s="38" t="str">
        <f t="shared" si="25"/>
        <v>Tốt</v>
      </c>
      <c r="G133" s="46">
        <v>30</v>
      </c>
      <c r="H133" s="46">
        <v>50</v>
      </c>
      <c r="I133" s="46"/>
      <c r="J133" s="46"/>
      <c r="K133" s="40">
        <f t="shared" si="26"/>
        <v>80</v>
      </c>
      <c r="L133" s="41" t="str">
        <f t="shared" si="27"/>
        <v>Tốt</v>
      </c>
      <c r="M133" s="19" t="s">
        <v>293</v>
      </c>
    </row>
    <row r="134" spans="1:13" s="55" customFormat="1" ht="45.2" customHeight="1" x14ac:dyDescent="0.25">
      <c r="A134" s="140">
        <v>12</v>
      </c>
      <c r="B134" s="58" t="s">
        <v>294</v>
      </c>
      <c r="C134" s="80" t="s">
        <v>150</v>
      </c>
      <c r="D134" s="137">
        <v>11100115720</v>
      </c>
      <c r="E134" s="53">
        <v>92</v>
      </c>
      <c r="F134" s="38" t="str">
        <f t="shared" si="25"/>
        <v>Xuất sắc</v>
      </c>
      <c r="G134" s="46">
        <v>32</v>
      </c>
      <c r="H134" s="46">
        <v>60</v>
      </c>
      <c r="I134" s="46"/>
      <c r="J134" s="46"/>
      <c r="K134" s="40">
        <f t="shared" si="26"/>
        <v>92</v>
      </c>
      <c r="L134" s="41" t="str">
        <f t="shared" si="27"/>
        <v>Xuất sắc</v>
      </c>
      <c r="M134" s="19"/>
    </row>
    <row r="135" spans="1:13" s="99" customFormat="1" ht="23.45" customHeight="1" x14ac:dyDescent="0.25">
      <c r="A135" s="87" t="s">
        <v>107</v>
      </c>
      <c r="B135" s="88" t="s">
        <v>164</v>
      </c>
      <c r="C135" s="120"/>
      <c r="D135" s="90"/>
      <c r="E135" s="90"/>
      <c r="F135" s="90"/>
      <c r="G135" s="91"/>
      <c r="H135" s="91"/>
      <c r="I135" s="91"/>
      <c r="J135" s="91"/>
      <c r="K135" s="40"/>
      <c r="L135" s="109"/>
      <c r="M135" s="92"/>
    </row>
    <row r="136" spans="1:13" s="99" customFormat="1" ht="33.950000000000003" customHeight="1" x14ac:dyDescent="0.25">
      <c r="A136" s="136">
        <v>13</v>
      </c>
      <c r="B136" s="56" t="s">
        <v>295</v>
      </c>
      <c r="C136" s="80" t="s">
        <v>119</v>
      </c>
      <c r="D136" s="137" t="s">
        <v>296</v>
      </c>
      <c r="E136" s="53">
        <v>98</v>
      </c>
      <c r="F136" s="38" t="str">
        <f t="shared" si="25"/>
        <v>Xuất sắc</v>
      </c>
      <c r="G136" s="46">
        <v>34</v>
      </c>
      <c r="H136" s="46">
        <v>60</v>
      </c>
      <c r="I136" s="46"/>
      <c r="J136" s="46"/>
      <c r="K136" s="40">
        <f>G136+H136+I136-J136</f>
        <v>94</v>
      </c>
      <c r="L136" s="41" t="str">
        <f t="shared" si="27"/>
        <v>Xuất sắc</v>
      </c>
      <c r="M136" s="141"/>
    </row>
    <row r="137" spans="1:13" s="99" customFormat="1" ht="23.45" customHeight="1" x14ac:dyDescent="0.25">
      <c r="A137" s="136">
        <v>14</v>
      </c>
      <c r="B137" s="56" t="s">
        <v>297</v>
      </c>
      <c r="C137" s="80" t="s">
        <v>298</v>
      </c>
      <c r="D137" s="137" t="s">
        <v>299</v>
      </c>
      <c r="E137" s="53">
        <v>92</v>
      </c>
      <c r="F137" s="38" t="str">
        <f t="shared" si="25"/>
        <v>Xuất sắc</v>
      </c>
      <c r="G137" s="46">
        <v>31</v>
      </c>
      <c r="H137" s="46">
        <v>60</v>
      </c>
      <c r="I137" s="46"/>
      <c r="J137" s="46"/>
      <c r="K137" s="40">
        <f>G137+H137+I137-J137</f>
        <v>91</v>
      </c>
      <c r="L137" s="41" t="str">
        <f t="shared" si="27"/>
        <v>Xuất sắc</v>
      </c>
      <c r="M137" s="124"/>
    </row>
    <row r="138" spans="1:13" s="99" customFormat="1" ht="23.45" customHeight="1" x14ac:dyDescent="0.25">
      <c r="A138" s="136">
        <v>15</v>
      </c>
      <c r="B138" s="56" t="s">
        <v>300</v>
      </c>
      <c r="C138" s="80" t="s">
        <v>301</v>
      </c>
      <c r="D138" s="137" t="s">
        <v>302</v>
      </c>
      <c r="E138" s="53">
        <v>92</v>
      </c>
      <c r="F138" s="38" t="str">
        <f t="shared" si="25"/>
        <v>Xuất sắc</v>
      </c>
      <c r="G138" s="46">
        <v>32</v>
      </c>
      <c r="H138" s="46">
        <v>60</v>
      </c>
      <c r="I138" s="46"/>
      <c r="J138" s="46"/>
      <c r="K138" s="40">
        <f>G138+H138+I138-J138</f>
        <v>92</v>
      </c>
      <c r="L138" s="41" t="str">
        <f t="shared" si="27"/>
        <v>Xuất sắc</v>
      </c>
      <c r="M138" s="124"/>
    </row>
    <row r="139" spans="1:13" s="99" customFormat="1" ht="23.45" customHeight="1" x14ac:dyDescent="0.25">
      <c r="A139" s="136">
        <v>16</v>
      </c>
      <c r="B139" s="56" t="s">
        <v>47</v>
      </c>
      <c r="C139" s="80" t="s">
        <v>303</v>
      </c>
      <c r="D139" s="137" t="s">
        <v>304</v>
      </c>
      <c r="E139" s="53">
        <v>92</v>
      </c>
      <c r="F139" s="38" t="str">
        <f t="shared" si="25"/>
        <v>Xuất sắc</v>
      </c>
      <c r="G139" s="46">
        <v>32</v>
      </c>
      <c r="H139" s="46">
        <v>60</v>
      </c>
      <c r="I139" s="46"/>
      <c r="J139" s="46"/>
      <c r="K139" s="40">
        <f>G139+H139+I139-J139</f>
        <v>92</v>
      </c>
      <c r="L139" s="41" t="str">
        <f t="shared" si="27"/>
        <v>Xuất sắc</v>
      </c>
      <c r="M139" s="124"/>
    </row>
    <row r="140" spans="1:13" s="111" customFormat="1" ht="23.45" customHeight="1" x14ac:dyDescent="0.25">
      <c r="A140" s="100" t="s">
        <v>305</v>
      </c>
      <c r="B140" s="22" t="s">
        <v>306</v>
      </c>
      <c r="C140" s="113"/>
      <c r="D140" s="102"/>
      <c r="E140" s="132"/>
      <c r="F140" s="132"/>
      <c r="G140" s="133"/>
      <c r="H140" s="133"/>
      <c r="I140" s="133"/>
      <c r="J140" s="133"/>
      <c r="K140" s="73"/>
      <c r="L140" s="134"/>
      <c r="M140" s="135"/>
    </row>
    <row r="141" spans="1:13" s="5" customFormat="1" ht="27.2" customHeight="1" x14ac:dyDescent="0.25">
      <c r="A141" s="27" t="s">
        <v>29</v>
      </c>
      <c r="B141" s="28" t="s">
        <v>30</v>
      </c>
      <c r="C141" s="29"/>
      <c r="D141" s="27"/>
      <c r="E141" s="27"/>
      <c r="F141" s="30"/>
      <c r="G141" s="48"/>
      <c r="H141" s="48"/>
      <c r="I141" s="48"/>
      <c r="J141" s="48"/>
      <c r="K141" s="40"/>
      <c r="L141" s="49"/>
      <c r="M141" s="50"/>
    </row>
    <row r="142" spans="1:13" s="5" customFormat="1" ht="31.5" customHeight="1" x14ac:dyDescent="0.25">
      <c r="A142" s="75">
        <v>1</v>
      </c>
      <c r="B142" s="56" t="s">
        <v>307</v>
      </c>
      <c r="C142" s="80" t="s">
        <v>250</v>
      </c>
      <c r="D142" s="53">
        <v>11100000746</v>
      </c>
      <c r="E142" s="53">
        <v>93</v>
      </c>
      <c r="F142" s="38" t="str">
        <f t="shared" ref="F142:F143" si="28">IF(AND($E142&gt;=90,$E142&lt;=100),"Xuất sắc",IF(AND($E142&gt;=75,$E142&lt;90),"Tốt",IF(AND($E142&gt;=50,$E142&lt;75),"Hoàn thành",IF(AND($E142&lt;50,$E142&gt;0),"Không hoàn thành",IF($E142=0,"Không đánh giá","")))))</f>
        <v>Xuất sắc</v>
      </c>
      <c r="G142" s="46">
        <v>29</v>
      </c>
      <c r="H142" s="46">
        <v>60</v>
      </c>
      <c r="I142" s="46"/>
      <c r="J142" s="46">
        <v>2.79</v>
      </c>
      <c r="K142" s="40">
        <f>G142+H142+I142-J142</f>
        <v>86.21</v>
      </c>
      <c r="L142" s="41" t="str">
        <f>IF(AND($K142&gt;=90,$K142&lt;=100),"Xuất sắc",IF(AND($K142&gt;=75,$K142&lt;90),"Tốt",IF(AND($K142&gt;=50,$K142&lt;75),"Hoàn thành",IF(AND($K142&lt;50,$K142&gt;0),"Không hoàn thành",IF($K142=0,"Không đánh giá","")))))</f>
        <v>Tốt</v>
      </c>
      <c r="M142" s="82" t="s">
        <v>117</v>
      </c>
    </row>
    <row r="143" spans="1:13" s="107" customFormat="1" ht="33" customHeight="1" x14ac:dyDescent="0.25">
      <c r="A143" s="75">
        <v>2</v>
      </c>
      <c r="B143" s="56" t="s">
        <v>308</v>
      </c>
      <c r="C143" s="80" t="s">
        <v>48</v>
      </c>
      <c r="D143" s="53">
        <v>31000001254</v>
      </c>
      <c r="E143" s="53">
        <v>80</v>
      </c>
      <c r="F143" s="38" t="str">
        <f t="shared" si="28"/>
        <v>Tốt</v>
      </c>
      <c r="G143" s="46">
        <v>30</v>
      </c>
      <c r="H143" s="46">
        <v>50</v>
      </c>
      <c r="I143" s="46"/>
      <c r="J143" s="46"/>
      <c r="K143" s="40">
        <f>G143+H143+I143-J143</f>
        <v>80</v>
      </c>
      <c r="L143" s="41" t="str">
        <f>IF(AND($K143&gt;=90,$K143&lt;=100),"Xuất sắc",IF(AND($K143&gt;=75,$K143&lt;90),"Tốt",IF(AND($K143&gt;=50,$K143&lt;75),"Hoàn thành",IF(AND($K143&lt;50,$K143&gt;0),"Không hoàn thành",IF($K143=0,"Không đánh giá","")))))</f>
        <v>Tốt</v>
      </c>
      <c r="M143" s="72"/>
    </row>
    <row r="144" spans="1:13" s="107" customFormat="1" ht="23.45" customHeight="1" x14ac:dyDescent="0.25">
      <c r="A144" s="87" t="s">
        <v>107</v>
      </c>
      <c r="B144" s="88" t="s">
        <v>164</v>
      </c>
      <c r="C144" s="120"/>
      <c r="D144" s="90"/>
      <c r="E144" s="90"/>
      <c r="F144" s="90"/>
      <c r="G144" s="91"/>
      <c r="H144" s="91"/>
      <c r="I144" s="91"/>
      <c r="J144" s="91"/>
      <c r="K144" s="40"/>
      <c r="L144" s="109"/>
      <c r="M144" s="92"/>
    </row>
    <row r="145" spans="1:13" s="5" customFormat="1" ht="23.45" customHeight="1" x14ac:dyDescent="0.25">
      <c r="A145" s="75">
        <v>3</v>
      </c>
      <c r="B145" s="142" t="s">
        <v>309</v>
      </c>
      <c r="C145" s="80" t="s">
        <v>45</v>
      </c>
      <c r="D145" s="53" t="s">
        <v>310</v>
      </c>
      <c r="E145" s="53">
        <v>80</v>
      </c>
      <c r="F145" s="38" t="str">
        <f t="shared" ref="F145" si="29">IF(AND($E145&gt;=90,$E145&lt;=100),"Xuất sắc",IF(AND($E145&gt;=75,$E145&lt;90),"Tốt",IF(AND($E145&gt;=50,$E145&lt;75),"Hoàn thành",IF(AND($E145&lt;50,$E145&gt;0),"Không hoàn thành",IF($E145=0,"Không đánh giá","")))))</f>
        <v>Tốt</v>
      </c>
      <c r="G145" s="46">
        <v>28</v>
      </c>
      <c r="H145" s="46">
        <v>50</v>
      </c>
      <c r="I145" s="46"/>
      <c r="J145" s="46"/>
      <c r="K145" s="40">
        <f>G145+H145+I145-J145</f>
        <v>78</v>
      </c>
      <c r="L145" s="41" t="str">
        <f>IF(AND($K145&gt;=90,$K145&lt;=100),"Xuất sắc",IF(AND($K145&gt;=75,$K145&lt;90),"Tốt",IF(AND($K145&gt;=50,$K145&lt;75),"Hoàn thành",IF(AND($K145&lt;50,$K145&gt;0),"Không hoàn thành",IF($K145=0,"Không đánh giá","")))))</f>
        <v>Tốt</v>
      </c>
      <c r="M145" s="54"/>
    </row>
    <row r="146" spans="1:13" s="111" customFormat="1" ht="23.45" customHeight="1" x14ac:dyDescent="0.25">
      <c r="A146" s="100" t="s">
        <v>311</v>
      </c>
      <c r="B146" s="112" t="s">
        <v>312</v>
      </c>
      <c r="C146" s="113"/>
      <c r="D146" s="102"/>
      <c r="E146" s="132"/>
      <c r="F146" s="132"/>
      <c r="G146" s="133"/>
      <c r="H146" s="133"/>
      <c r="I146" s="133"/>
      <c r="J146" s="133"/>
      <c r="K146" s="73"/>
      <c r="L146" s="134"/>
      <c r="M146" s="135"/>
    </row>
    <row r="147" spans="1:13" s="5" customFormat="1" ht="29.25" customHeight="1" x14ac:dyDescent="0.25">
      <c r="A147" s="27" t="s">
        <v>29</v>
      </c>
      <c r="B147" s="28" t="s">
        <v>30</v>
      </c>
      <c r="C147" s="29"/>
      <c r="D147" s="27"/>
      <c r="E147" s="27"/>
      <c r="F147" s="30"/>
      <c r="G147" s="48"/>
      <c r="H147" s="48"/>
      <c r="I147" s="48"/>
      <c r="J147" s="48"/>
      <c r="K147" s="40"/>
      <c r="L147" s="49"/>
      <c r="M147" s="50"/>
    </row>
    <row r="148" spans="1:13" s="5" customFormat="1" ht="23.45" customHeight="1" x14ac:dyDescent="0.25">
      <c r="A148" s="75">
        <v>1</v>
      </c>
      <c r="B148" s="56" t="s">
        <v>121</v>
      </c>
      <c r="C148" s="80" t="s">
        <v>313</v>
      </c>
      <c r="D148" s="143" t="s">
        <v>314</v>
      </c>
      <c r="E148" s="53">
        <v>82</v>
      </c>
      <c r="F148" s="38" t="str">
        <f t="shared" ref="F148:F150" si="30">IF(AND($E148&gt;=90,$E148&lt;=100),"Xuất sắc",IF(AND($E148&gt;=75,$E148&lt;90),"Tốt",IF(AND($E148&gt;=50,$E148&lt;75),"Hoàn thành",IF(AND($E148&lt;50,$E148&gt;0),"Không hoàn thành",IF($E148=0,"Không đánh giá","")))))</f>
        <v>Tốt</v>
      </c>
      <c r="G148" s="46">
        <v>34</v>
      </c>
      <c r="H148" s="46">
        <v>60</v>
      </c>
      <c r="I148" s="46"/>
      <c r="J148" s="46"/>
      <c r="K148" s="40">
        <f>G148+H148+I148-J148</f>
        <v>94</v>
      </c>
      <c r="L148" s="41" t="str">
        <f>IF(AND($K148&gt;=90,$K148&lt;=100),"Xuất sắc",IF(AND($K148&gt;=75,$K148&lt;90),"Tốt",IF(AND($K148&gt;=50,$K148&lt;75),"Hoàn thành",IF(AND($K148&lt;50,$K148&gt;0),"Không hoàn thành",IF($K148=0,"Không đánh giá","")))))</f>
        <v>Xuất sắc</v>
      </c>
      <c r="M148" s="78"/>
    </row>
    <row r="149" spans="1:13" s="107" customFormat="1" ht="23.45" customHeight="1" x14ac:dyDescent="0.25">
      <c r="A149" s="75">
        <v>2</v>
      </c>
      <c r="B149" s="56" t="s">
        <v>315</v>
      </c>
      <c r="C149" s="80" t="s">
        <v>316</v>
      </c>
      <c r="D149" s="143" t="s">
        <v>317</v>
      </c>
      <c r="E149" s="53">
        <v>80</v>
      </c>
      <c r="F149" s="38" t="str">
        <f t="shared" si="30"/>
        <v>Tốt</v>
      </c>
      <c r="G149" s="46">
        <v>29</v>
      </c>
      <c r="H149" s="46">
        <v>60</v>
      </c>
      <c r="I149" s="46"/>
      <c r="J149" s="46"/>
      <c r="K149" s="40">
        <f>G149+H149+I149-J149</f>
        <v>89</v>
      </c>
      <c r="L149" s="41" t="str">
        <f t="shared" ref="L149:L155" si="31">IF(AND($K149&gt;=90,$K149&lt;=100),"Xuất sắc",IF(AND($K149&gt;=75,$K149&lt;90),"Tốt",IF(AND($K149&gt;=50,$K149&lt;75),"Hoàn thành",IF(AND($K149&lt;50,$K149&gt;0),"Không hoàn thành",IF($K149=0,"Không đánh giá","")))))</f>
        <v>Tốt</v>
      </c>
      <c r="M149" s="106"/>
    </row>
    <row r="150" spans="1:13" s="107" customFormat="1" ht="39.75" customHeight="1" x14ac:dyDescent="0.25">
      <c r="A150" s="75">
        <v>3</v>
      </c>
      <c r="B150" s="56" t="s">
        <v>318</v>
      </c>
      <c r="C150" s="80" t="s">
        <v>91</v>
      </c>
      <c r="D150" s="143" t="s">
        <v>319</v>
      </c>
      <c r="E150" s="53">
        <v>74</v>
      </c>
      <c r="F150" s="38" t="str">
        <f t="shared" si="30"/>
        <v>Hoàn thành</v>
      </c>
      <c r="G150" s="46">
        <v>30</v>
      </c>
      <c r="H150" s="46">
        <v>50</v>
      </c>
      <c r="I150" s="46"/>
      <c r="J150" s="46">
        <v>5</v>
      </c>
      <c r="K150" s="40">
        <f>G150+H150+I150-J150</f>
        <v>75</v>
      </c>
      <c r="L150" s="41" t="str">
        <f t="shared" si="31"/>
        <v>Tốt</v>
      </c>
      <c r="M150" s="106"/>
    </row>
    <row r="151" spans="1:13" s="5" customFormat="1" ht="23.45" customHeight="1" x14ac:dyDescent="0.25">
      <c r="A151" s="87" t="s">
        <v>107</v>
      </c>
      <c r="B151" s="88" t="s">
        <v>164</v>
      </c>
      <c r="C151" s="120"/>
      <c r="D151" s="90"/>
      <c r="E151" s="90"/>
      <c r="F151" s="90"/>
      <c r="G151" s="91"/>
      <c r="H151" s="91"/>
      <c r="I151" s="91"/>
      <c r="J151" s="91"/>
      <c r="K151" s="40"/>
      <c r="L151" s="109"/>
      <c r="M151" s="92"/>
    </row>
    <row r="152" spans="1:13" s="99" customFormat="1" ht="23.45" customHeight="1" x14ac:dyDescent="0.25">
      <c r="A152" s="75">
        <v>5</v>
      </c>
      <c r="B152" s="56" t="s">
        <v>320</v>
      </c>
      <c r="C152" s="80" t="s">
        <v>321</v>
      </c>
      <c r="D152" s="144" t="s">
        <v>322</v>
      </c>
      <c r="E152" s="53">
        <v>72.5</v>
      </c>
      <c r="F152" s="38" t="str">
        <f t="shared" ref="F152:F155" si="32">IF(AND($E152&gt;=90,$E152&lt;=100),"Xuất sắc",IF(AND($E152&gt;=75,$E152&lt;90),"Tốt",IF(AND($E152&gt;=50,$E152&lt;75),"Hoàn thành",IF(AND($E152&lt;50,$E152&gt;0),"Không hoàn thành",IF($E152=0,"Không đánh giá","")))))</f>
        <v>Hoàn thành</v>
      </c>
      <c r="G152" s="46">
        <v>28</v>
      </c>
      <c r="H152" s="46">
        <v>50</v>
      </c>
      <c r="I152" s="46"/>
      <c r="J152" s="46"/>
      <c r="K152" s="40">
        <f>G152+H152+I152-J152</f>
        <v>78</v>
      </c>
      <c r="L152" s="41" t="str">
        <f t="shared" si="31"/>
        <v>Tốt</v>
      </c>
      <c r="M152" s="98"/>
    </row>
    <row r="153" spans="1:13" s="99" customFormat="1" ht="23.45" customHeight="1" x14ac:dyDescent="0.25">
      <c r="A153" s="75">
        <v>6</v>
      </c>
      <c r="B153" s="56" t="s">
        <v>323</v>
      </c>
      <c r="C153" s="80" t="s">
        <v>324</v>
      </c>
      <c r="D153" s="144" t="s">
        <v>325</v>
      </c>
      <c r="E153" s="53">
        <v>73.5</v>
      </c>
      <c r="F153" s="38" t="str">
        <f t="shared" si="32"/>
        <v>Hoàn thành</v>
      </c>
      <c r="G153" s="46">
        <v>27</v>
      </c>
      <c r="H153" s="46">
        <v>50</v>
      </c>
      <c r="I153" s="46"/>
      <c r="J153" s="46"/>
      <c r="K153" s="40">
        <f>G153+H153+I153-J153</f>
        <v>77</v>
      </c>
      <c r="L153" s="41" t="str">
        <f t="shared" si="31"/>
        <v>Tốt</v>
      </c>
      <c r="M153" s="98"/>
    </row>
    <row r="154" spans="1:13" s="99" customFormat="1" ht="38.25" customHeight="1" x14ac:dyDescent="0.25">
      <c r="A154" s="75">
        <v>7</v>
      </c>
      <c r="B154" s="56" t="s">
        <v>165</v>
      </c>
      <c r="C154" s="80" t="s">
        <v>284</v>
      </c>
      <c r="D154" s="145" t="s">
        <v>326</v>
      </c>
      <c r="E154" s="53">
        <v>73</v>
      </c>
      <c r="F154" s="38" t="str">
        <f t="shared" si="32"/>
        <v>Hoàn thành</v>
      </c>
      <c r="G154" s="46">
        <v>27</v>
      </c>
      <c r="H154" s="46">
        <v>50</v>
      </c>
      <c r="I154" s="46"/>
      <c r="J154" s="146"/>
      <c r="K154" s="40">
        <f>G154+H154+I154-J154</f>
        <v>77</v>
      </c>
      <c r="L154" s="41" t="str">
        <f t="shared" si="31"/>
        <v>Tốt</v>
      </c>
      <c r="M154" s="79"/>
    </row>
    <row r="155" spans="1:13" s="99" customFormat="1" ht="23.45" customHeight="1" x14ac:dyDescent="0.25">
      <c r="A155" s="75">
        <v>8</v>
      </c>
      <c r="B155" s="56" t="s">
        <v>327</v>
      </c>
      <c r="C155" s="80" t="s">
        <v>328</v>
      </c>
      <c r="D155" s="144" t="s">
        <v>329</v>
      </c>
      <c r="E155" s="53">
        <v>81</v>
      </c>
      <c r="F155" s="38" t="str">
        <f t="shared" si="32"/>
        <v>Tốt</v>
      </c>
      <c r="G155" s="46">
        <v>33</v>
      </c>
      <c r="H155" s="46">
        <v>60</v>
      </c>
      <c r="I155" s="46"/>
      <c r="J155" s="46"/>
      <c r="K155" s="40">
        <f>G155+H155+I155-J155</f>
        <v>93</v>
      </c>
      <c r="L155" s="41" t="str">
        <f t="shared" si="31"/>
        <v>Xuất sắc</v>
      </c>
      <c r="M155" s="98"/>
    </row>
    <row r="156" spans="1:13" s="99" customFormat="1" ht="23.45" customHeight="1" x14ac:dyDescent="0.25">
      <c r="A156" s="100" t="s">
        <v>330</v>
      </c>
      <c r="B156" s="112" t="s">
        <v>331</v>
      </c>
      <c r="C156" s="113"/>
      <c r="D156" s="147"/>
      <c r="E156" s="132"/>
      <c r="F156" s="132"/>
      <c r="G156" s="133"/>
      <c r="H156" s="133"/>
      <c r="I156" s="133"/>
      <c r="J156" s="133"/>
      <c r="K156" s="73"/>
      <c r="L156" s="134"/>
      <c r="M156" s="105"/>
    </row>
    <row r="157" spans="1:13" s="5" customFormat="1" ht="23.45" customHeight="1" x14ac:dyDescent="0.25">
      <c r="A157" s="27" t="s">
        <v>29</v>
      </c>
      <c r="B157" s="28" t="s">
        <v>30</v>
      </c>
      <c r="C157" s="29"/>
      <c r="D157" s="27"/>
      <c r="E157" s="27"/>
      <c r="F157" s="30"/>
      <c r="G157" s="48"/>
      <c r="H157" s="48"/>
      <c r="I157" s="48"/>
      <c r="J157" s="48"/>
      <c r="K157" s="40"/>
      <c r="L157" s="49"/>
      <c r="M157" s="50"/>
    </row>
    <row r="158" spans="1:13" s="55" customFormat="1" ht="35.25" customHeight="1" x14ac:dyDescent="0.25">
      <c r="A158" s="117">
        <v>1</v>
      </c>
      <c r="B158" s="58" t="s">
        <v>74</v>
      </c>
      <c r="C158" s="80" t="s">
        <v>332</v>
      </c>
      <c r="D158" s="53">
        <v>40800000177</v>
      </c>
      <c r="E158" s="53">
        <v>93</v>
      </c>
      <c r="F158" s="38" t="str">
        <f t="shared" ref="F158:F159" si="33">IF(AND($E158&gt;=90,$E158&lt;=100),"Xuất sắc",IF(AND($E158&gt;=75,$E158&lt;90),"Tốt",IF(AND($E158&gt;=50,$E158&lt;75),"Hoàn thành",IF(AND($E158&lt;50,$E158&gt;0),"Không hoàn thành",IF($E158=0,"Không đánh giá","")))))</f>
        <v>Xuất sắc</v>
      </c>
      <c r="G158" s="46">
        <v>29</v>
      </c>
      <c r="H158" s="46">
        <v>60</v>
      </c>
      <c r="I158" s="46"/>
      <c r="J158" s="46"/>
      <c r="K158" s="40">
        <f>G158+H158+I158-J158</f>
        <v>89</v>
      </c>
      <c r="L158" s="41" t="str">
        <f>IF(AND($K158&gt;=90,$K158&lt;=100),"Xuất sắc",IF(AND($K158&gt;=75,$K158&lt;90),"Tốt",IF(AND($K158&gt;=50,$K158&lt;75),"Hoàn thành",IF(AND($K158&lt;50,$K158&gt;0),"Không hoàn thành",IF($K158=0,"Không đánh giá","")))))</f>
        <v>Tốt</v>
      </c>
      <c r="M158" s="54"/>
    </row>
    <row r="159" spans="1:13" s="148" customFormat="1" ht="36" customHeight="1" x14ac:dyDescent="0.25">
      <c r="A159" s="117">
        <v>2</v>
      </c>
      <c r="B159" s="56" t="s">
        <v>333</v>
      </c>
      <c r="C159" s="80" t="s">
        <v>69</v>
      </c>
      <c r="D159" s="53">
        <v>40800000380</v>
      </c>
      <c r="E159" s="53">
        <v>86</v>
      </c>
      <c r="F159" s="38" t="str">
        <f t="shared" si="33"/>
        <v>Tốt</v>
      </c>
      <c r="G159" s="46">
        <v>29</v>
      </c>
      <c r="H159" s="46">
        <v>50</v>
      </c>
      <c r="I159" s="46"/>
      <c r="J159" s="46">
        <v>2.25</v>
      </c>
      <c r="K159" s="40">
        <f>G159+H159+I159-J159</f>
        <v>76.75</v>
      </c>
      <c r="L159" s="41" t="str">
        <f>IF(AND($K159&gt;=90,$K159&lt;=100),"Xuất sắc",IF(AND($K159&gt;=75,$K159&lt;90),"Tốt",IF(AND($K159&gt;=50,$K159&lt;75),"Hoàn thành",IF(AND($K159&lt;50,$K159&gt;0),"Không hoàn thành",IF($K159=0,"Không đánh giá","")))))</f>
        <v>Tốt</v>
      </c>
      <c r="M159" s="72" t="s">
        <v>334</v>
      </c>
    </row>
    <row r="160" spans="1:13" s="99" customFormat="1" ht="25.5" customHeight="1" x14ac:dyDescent="0.25">
      <c r="A160" s="27" t="s">
        <v>335</v>
      </c>
      <c r="B160" s="28" t="s">
        <v>336</v>
      </c>
      <c r="C160" s="29"/>
      <c r="D160" s="27"/>
      <c r="E160" s="27"/>
      <c r="F160" s="30"/>
      <c r="G160" s="48"/>
      <c r="H160" s="48"/>
      <c r="I160" s="48"/>
      <c r="J160" s="48"/>
      <c r="K160" s="40"/>
      <c r="L160" s="49"/>
      <c r="M160" s="50"/>
    </row>
    <row r="161" spans="1:13" s="151" customFormat="1" ht="37.700000000000003" customHeight="1" x14ac:dyDescent="0.25">
      <c r="A161" s="117">
        <v>3</v>
      </c>
      <c r="B161" s="58" t="s">
        <v>337</v>
      </c>
      <c r="C161" s="80" t="s">
        <v>228</v>
      </c>
      <c r="D161" s="149">
        <v>81200000317</v>
      </c>
      <c r="E161" s="53">
        <v>96</v>
      </c>
      <c r="F161" s="38" t="str">
        <f t="shared" ref="F161" si="34">IF(AND($E161&gt;=90,$E161&lt;=100),"Xuất sắc",IF(AND($E161&gt;=75,$E161&lt;90),"Tốt",IF(AND($E161&gt;=50,$E161&lt;75),"Hoàn thành",IF(AND($E161&lt;50,$E161&gt;0),"Không hoàn thành",IF($E161=0,"Không đánh giá","")))))</f>
        <v>Xuất sắc</v>
      </c>
      <c r="G161" s="46">
        <v>33</v>
      </c>
      <c r="H161" s="46">
        <v>60</v>
      </c>
      <c r="I161" s="46"/>
      <c r="J161" s="46"/>
      <c r="K161" s="40">
        <f>G161+H161+I161-J161</f>
        <v>93</v>
      </c>
      <c r="L161" s="41" t="str">
        <f>IF(AND($K161&gt;=90,$K161&lt;=100),"Xuất sắc",IF(AND($K161&gt;=75,$K161&lt;90),"Tốt",IF(AND($K161&gt;=50,$K161&lt;75),"Hoàn thành",IF(AND($K161&lt;50,$K161&gt;0),"Không hoàn thành",IF($K161=0,"Không đánh giá","")))))</f>
        <v>Xuất sắc</v>
      </c>
      <c r="M161" s="150"/>
    </row>
    <row r="162" spans="1:13" s="153" customFormat="1" ht="27.75" customHeight="1" x14ac:dyDescent="0.25">
      <c r="A162" s="100" t="s">
        <v>34</v>
      </c>
      <c r="B162" s="112" t="s">
        <v>338</v>
      </c>
      <c r="C162" s="113"/>
      <c r="D162" s="152"/>
      <c r="E162" s="132"/>
      <c r="F162" s="132"/>
      <c r="G162" s="133"/>
      <c r="H162" s="133"/>
      <c r="I162" s="133"/>
      <c r="J162" s="133"/>
      <c r="K162" s="73"/>
      <c r="L162" s="134"/>
      <c r="M162" s="105"/>
    </row>
    <row r="163" spans="1:13" s="154" customFormat="1" ht="26.25" customHeight="1" x14ac:dyDescent="0.25">
      <c r="A163" s="27" t="s">
        <v>29</v>
      </c>
      <c r="B163" s="28" t="s">
        <v>30</v>
      </c>
      <c r="C163" s="29"/>
      <c r="D163" s="27"/>
      <c r="E163" s="27"/>
      <c r="F163" s="30"/>
      <c r="G163" s="48"/>
      <c r="H163" s="48"/>
      <c r="I163" s="48"/>
      <c r="J163" s="48"/>
      <c r="K163" s="40"/>
      <c r="L163" s="49"/>
      <c r="M163" s="50"/>
    </row>
    <row r="164" spans="1:13" s="154" customFormat="1" ht="33" customHeight="1" x14ac:dyDescent="0.25">
      <c r="A164" s="75">
        <v>1</v>
      </c>
      <c r="B164" s="56" t="s">
        <v>339</v>
      </c>
      <c r="C164" s="80" t="s">
        <v>129</v>
      </c>
      <c r="D164" s="53">
        <v>11100083326</v>
      </c>
      <c r="E164" s="53">
        <v>94</v>
      </c>
      <c r="F164" s="38" t="str">
        <f t="shared" ref="F164:F165" si="35">IF(AND($E164&gt;=90,$E164&lt;=100),"Xuất sắc",IF(AND($E164&gt;=75,$E164&lt;90),"Tốt",IF(AND($E164&gt;=50,$E164&lt;75),"Hoàn thành",IF(AND($E164&lt;50,$E164&gt;0),"Không hoàn thành",IF($E164=0,"Không đánh giá","")))))</f>
        <v>Xuất sắc</v>
      </c>
      <c r="G164" s="46">
        <v>34</v>
      </c>
      <c r="H164" s="46">
        <v>60</v>
      </c>
      <c r="I164" s="46"/>
      <c r="J164" s="46"/>
      <c r="K164" s="40">
        <f>G164+H164+I164-J164</f>
        <v>94</v>
      </c>
      <c r="L164" s="41" t="str">
        <f>IF(AND($K164&gt;=90,$K164&lt;=100),"Xuất sắc",IF(AND($K164&gt;=75,$K164&lt;90),"Tốt",IF(AND($K164&gt;=50,$K164&lt;75),"Hoàn thành",IF(AND($K164&lt;50,$K164&gt;0),"Không hoàn thành",IF($K164=0,"Không đánh giá","")))))</f>
        <v>Xuất sắc</v>
      </c>
      <c r="M164" s="78"/>
    </row>
    <row r="165" spans="1:13" s="5" customFormat="1" ht="23.45" customHeight="1" x14ac:dyDescent="0.25">
      <c r="A165" s="75">
        <v>4</v>
      </c>
      <c r="B165" s="56" t="s">
        <v>340</v>
      </c>
      <c r="C165" s="57" t="s">
        <v>32</v>
      </c>
      <c r="D165" s="53">
        <v>40800000361</v>
      </c>
      <c r="E165" s="53">
        <v>92</v>
      </c>
      <c r="F165" s="38" t="str">
        <f t="shared" si="35"/>
        <v>Xuất sắc</v>
      </c>
      <c r="G165" s="46">
        <v>32</v>
      </c>
      <c r="H165" s="46">
        <v>60</v>
      </c>
      <c r="I165" s="46"/>
      <c r="J165" s="46"/>
      <c r="K165" s="40">
        <f>G165+H165+I165-J165</f>
        <v>92</v>
      </c>
      <c r="L165" s="41" t="str">
        <f>IF(AND($K165&gt;=90,$K165&lt;=100),"Xuất sắc",IF(AND($K165&gt;=75,$K165&lt;90),"Tốt",IF(AND($K165&gt;=50,$K165&lt;75),"Hoàn thành",IF(AND($K165&lt;50,$K165&gt;0),"Không hoàn thành",IF($K165=0,"Không đánh giá","")))))</f>
        <v>Xuất sắc</v>
      </c>
      <c r="M165" s="44"/>
    </row>
    <row r="166" spans="1:13" s="153" customFormat="1" ht="27.75" customHeight="1" x14ac:dyDescent="0.25">
      <c r="A166" s="87" t="s">
        <v>107</v>
      </c>
      <c r="B166" s="88" t="s">
        <v>164</v>
      </c>
      <c r="C166" s="120"/>
      <c r="D166" s="90"/>
      <c r="E166" s="90"/>
      <c r="F166" s="90"/>
      <c r="G166" s="91"/>
      <c r="H166" s="91"/>
      <c r="I166" s="91"/>
      <c r="J166" s="91"/>
      <c r="K166" s="40"/>
      <c r="L166" s="109"/>
      <c r="M166" s="92"/>
    </row>
    <row r="167" spans="1:13" s="156" customFormat="1" ht="23.45" customHeight="1" x14ac:dyDescent="0.25">
      <c r="A167" s="75">
        <v>2</v>
      </c>
      <c r="B167" s="56" t="s">
        <v>341</v>
      </c>
      <c r="C167" s="80" t="s">
        <v>342</v>
      </c>
      <c r="D167" s="53" t="s">
        <v>343</v>
      </c>
      <c r="E167" s="53">
        <v>87.5</v>
      </c>
      <c r="F167" s="38" t="str">
        <f t="shared" ref="F167:F169" si="36">IF(AND($E167&gt;=90,$E167&lt;=100),"Xuất sắc",IF(AND($E167&gt;=75,$E167&lt;90),"Tốt",IF(AND($E167&gt;=50,$E167&lt;75),"Hoàn thành",IF(AND($E167&lt;50,$E167&gt;0),"Không hoàn thành",IF($E167=0,"Không đánh giá","")))))</f>
        <v>Tốt</v>
      </c>
      <c r="G167" s="46">
        <v>27.5</v>
      </c>
      <c r="H167" s="46">
        <v>60</v>
      </c>
      <c r="I167" s="155"/>
      <c r="J167" s="46"/>
      <c r="K167" s="40">
        <f>G167+H167+I167-J167</f>
        <v>87.5</v>
      </c>
      <c r="L167" s="41" t="str">
        <f>IF(AND($K167&gt;=90,$K167&lt;=100),"Xuất sắc",IF(AND($K167&gt;=75,$K167&lt;90),"Tốt",IF(AND($K167&gt;=50,$K167&lt;75),"Hoàn thành",IF(AND($K167&lt;50,$K167&gt;0),"Không hoàn thành",IF($K167=0,"Không đánh giá","")))))</f>
        <v>Tốt</v>
      </c>
      <c r="M167" s="110"/>
    </row>
    <row r="168" spans="1:13" s="156" customFormat="1" ht="49.5" customHeight="1" x14ac:dyDescent="0.25">
      <c r="A168" s="75">
        <v>3</v>
      </c>
      <c r="B168" s="56" t="s">
        <v>283</v>
      </c>
      <c r="C168" s="80" t="s">
        <v>344</v>
      </c>
      <c r="D168" s="157" t="s">
        <v>345</v>
      </c>
      <c r="E168" s="53">
        <v>80</v>
      </c>
      <c r="F168" s="38" t="str">
        <f t="shared" si="36"/>
        <v>Tốt</v>
      </c>
      <c r="G168" s="46">
        <v>30</v>
      </c>
      <c r="H168" s="46">
        <v>50</v>
      </c>
      <c r="I168" s="155"/>
      <c r="J168" s="46">
        <v>2.4</v>
      </c>
      <c r="K168" s="40">
        <f>G168+H168+I168-J168</f>
        <v>77.599999999999994</v>
      </c>
      <c r="L168" s="41" t="str">
        <f>IF(AND($K168&gt;=90,$K168&lt;=100),"Xuất sắc",IF(AND($K168&gt;=75,$K168&lt;90),"Tốt",IF(AND($K168&gt;=50,$K168&lt;75),"Hoàn thành",IF(AND($K168&lt;50,$K168&gt;0),"Không hoàn thành",IF($K168=0,"Không đánh giá","")))))</f>
        <v>Tốt</v>
      </c>
      <c r="M168" s="79" t="s">
        <v>334</v>
      </c>
    </row>
    <row r="169" spans="1:13" s="156" customFormat="1" ht="33" customHeight="1" x14ac:dyDescent="0.25">
      <c r="A169" s="75">
        <v>4</v>
      </c>
      <c r="B169" s="56" t="s">
        <v>346</v>
      </c>
      <c r="C169" s="80" t="s">
        <v>347</v>
      </c>
      <c r="D169" s="157" t="s">
        <v>348</v>
      </c>
      <c r="E169" s="53">
        <v>80</v>
      </c>
      <c r="F169" s="38" t="str">
        <f t="shared" si="36"/>
        <v>Tốt</v>
      </c>
      <c r="G169" s="46">
        <v>30</v>
      </c>
      <c r="H169" s="46">
        <v>50</v>
      </c>
      <c r="I169" s="155"/>
      <c r="J169" s="46"/>
      <c r="K169" s="40">
        <f>G169+H169+I169-J169</f>
        <v>80</v>
      </c>
      <c r="L169" s="41" t="str">
        <f>IF(AND($K169&gt;=90,$K169&lt;=100),"Xuất sắc",IF(AND($K169&gt;=75,$K169&lt;90),"Tốt",IF(AND($K169&gt;=50,$K169&lt;75),"Hoàn thành",IF(AND($K169&lt;50,$K169&gt;0),"Không hoàn thành",IF($K169=0,"Không đánh giá","")))))</f>
        <v>Tốt</v>
      </c>
      <c r="M169" s="110"/>
    </row>
    <row r="170" spans="1:13" s="156" customFormat="1" ht="23.45" customHeight="1" x14ac:dyDescent="0.25">
      <c r="A170" s="100" t="s">
        <v>349</v>
      </c>
      <c r="B170" s="112" t="s">
        <v>350</v>
      </c>
      <c r="C170" s="113"/>
      <c r="D170" s="152"/>
      <c r="E170" s="132"/>
      <c r="F170" s="132"/>
      <c r="G170" s="133"/>
      <c r="H170" s="133"/>
      <c r="I170" s="133"/>
      <c r="J170" s="133"/>
      <c r="K170" s="73"/>
      <c r="L170" s="134"/>
      <c r="M170" s="105"/>
    </row>
    <row r="171" spans="1:13" s="5" customFormat="1" ht="28.5" customHeight="1" x14ac:dyDescent="0.25">
      <c r="A171" s="27" t="s">
        <v>29</v>
      </c>
      <c r="B171" s="28" t="s">
        <v>30</v>
      </c>
      <c r="C171" s="29"/>
      <c r="D171" s="27"/>
      <c r="E171" s="27"/>
      <c r="F171" s="30"/>
      <c r="G171" s="48"/>
      <c r="H171" s="48"/>
      <c r="I171" s="48"/>
      <c r="J171" s="48"/>
      <c r="K171" s="40"/>
      <c r="L171" s="49"/>
      <c r="M171" s="50"/>
    </row>
    <row r="172" spans="1:13" s="5" customFormat="1" ht="23.45" customHeight="1" x14ac:dyDescent="0.25">
      <c r="A172" s="75">
        <v>1</v>
      </c>
      <c r="B172" s="56" t="s">
        <v>351</v>
      </c>
      <c r="C172" s="57" t="s">
        <v>352</v>
      </c>
      <c r="D172" s="53">
        <v>11100000785</v>
      </c>
      <c r="E172" s="53">
        <v>92</v>
      </c>
      <c r="F172" s="38" t="str">
        <f t="shared" ref="F172:F173" si="37">IF(AND($E172&gt;=90,$E172&lt;=100),"Xuất sắc",IF(AND($E172&gt;=75,$E172&lt;90),"Tốt",IF(AND($E172&gt;=50,$E172&lt;75),"Hoàn thành",IF(AND($E172&lt;50,$E172&gt;0),"Không hoàn thành",IF($E172=0,"Không đánh giá","")))))</f>
        <v>Xuất sắc</v>
      </c>
      <c r="G172" s="46">
        <v>29</v>
      </c>
      <c r="H172" s="46">
        <v>60</v>
      </c>
      <c r="I172" s="46"/>
      <c r="J172" s="46"/>
      <c r="K172" s="40">
        <f>G172+H172+I172-J172</f>
        <v>89</v>
      </c>
      <c r="L172" s="41" t="str">
        <f>IF(AND($K172&gt;=90,$K172&lt;=100),"Xuất sắc",IF(AND($K172&gt;=75,$K172&lt;90),"Tốt",IF(AND($K172&gt;=50,$K172&lt;75),"Hoàn thành",IF(AND($K172&lt;50,$K172&gt;0),"Không hoàn thành",IF($K172=0,"Không đánh giá","")))))</f>
        <v>Tốt</v>
      </c>
      <c r="M172" s="44"/>
    </row>
    <row r="173" spans="1:13" s="107" customFormat="1" ht="23.45" customHeight="1" x14ac:dyDescent="0.25">
      <c r="A173" s="75">
        <v>2</v>
      </c>
      <c r="B173" s="56" t="s">
        <v>353</v>
      </c>
      <c r="C173" s="57" t="s">
        <v>91</v>
      </c>
      <c r="D173" s="53">
        <v>11100115711</v>
      </c>
      <c r="E173" s="53">
        <v>88</v>
      </c>
      <c r="F173" s="38" t="str">
        <f t="shared" si="37"/>
        <v>Tốt</v>
      </c>
      <c r="G173" s="46">
        <v>28</v>
      </c>
      <c r="H173" s="46">
        <v>60</v>
      </c>
      <c r="I173" s="46"/>
      <c r="J173" s="46"/>
      <c r="K173" s="40">
        <f>G173+H173+I173-J173</f>
        <v>88</v>
      </c>
      <c r="L173" s="41" t="str">
        <f>IF(AND($K173&gt;=90,$K173&lt;=100),"Xuất sắc",IF(AND($K173&gt;=75,$K173&lt;90),"Tốt",IF(AND($K173&gt;=50,$K173&lt;75),"Hoàn thành",IF(AND($K173&lt;50,$K173&gt;0),"Không hoàn thành",IF($K173=0,"Không đánh giá","")))))</f>
        <v>Tốt</v>
      </c>
      <c r="M173" s="43"/>
    </row>
    <row r="174" spans="1:13" s="99" customFormat="1" ht="23.45" customHeight="1" x14ac:dyDescent="0.25">
      <c r="A174" s="27" t="s">
        <v>107</v>
      </c>
      <c r="B174" s="28" t="s">
        <v>108</v>
      </c>
      <c r="C174" s="29"/>
      <c r="D174" s="27"/>
      <c r="E174" s="27"/>
      <c r="F174" s="30"/>
      <c r="G174" s="48"/>
      <c r="H174" s="48"/>
      <c r="I174" s="48"/>
      <c r="J174" s="48"/>
      <c r="K174" s="40"/>
      <c r="L174" s="49"/>
      <c r="M174" s="50"/>
    </row>
    <row r="175" spans="1:13" s="99" customFormat="1" ht="23.45" customHeight="1" x14ac:dyDescent="0.25">
      <c r="A175" s="75">
        <v>3</v>
      </c>
      <c r="B175" s="158" t="s">
        <v>161</v>
      </c>
      <c r="C175" s="159" t="s">
        <v>354</v>
      </c>
      <c r="D175" s="160" t="s">
        <v>355</v>
      </c>
      <c r="E175" s="53">
        <v>88</v>
      </c>
      <c r="F175" s="38" t="str">
        <f t="shared" ref="F175" si="38">IF(AND($E175&gt;=90,$E175&lt;=100),"Xuất sắc",IF(AND($E175&gt;=75,$E175&lt;90),"Tốt",IF(AND($E175&gt;=50,$E175&lt;75),"Hoàn thành",IF(AND($E175&lt;50,$E175&gt;0),"Không hoàn thành",IF($E175=0,"Không đánh giá","")))))</f>
        <v>Tốt</v>
      </c>
      <c r="G175" s="46">
        <v>28</v>
      </c>
      <c r="H175" s="46">
        <v>60</v>
      </c>
      <c r="I175" s="46"/>
      <c r="J175" s="46"/>
      <c r="K175" s="40">
        <f>G175+H175+I175-J175</f>
        <v>88</v>
      </c>
      <c r="L175" s="41" t="str">
        <f>IF(AND($K175&gt;=90,$K175&lt;=100),"Xuất sắc",IF(AND($K175&gt;=75,$K175&lt;90),"Tốt",IF(AND($K175&gt;=50,$K175&lt;75),"Hoàn thành",IF(AND($K175&lt;50,$K175&gt;0),"Không hoàn thành",IF($K175=0,"Không đánh giá","")))))</f>
        <v>Tốt</v>
      </c>
      <c r="M175" s="124"/>
    </row>
    <row r="176" spans="1:13" s="156" customFormat="1" ht="21.75" customHeight="1" x14ac:dyDescent="0.25">
      <c r="A176" s="100" t="s">
        <v>356</v>
      </c>
      <c r="B176" s="112" t="s">
        <v>357</v>
      </c>
      <c r="C176" s="113"/>
      <c r="D176" s="152"/>
      <c r="E176" s="132"/>
      <c r="F176" s="132"/>
      <c r="G176" s="133"/>
      <c r="H176" s="133"/>
      <c r="I176" s="133"/>
      <c r="J176" s="133"/>
      <c r="K176" s="73"/>
      <c r="L176" s="134"/>
      <c r="M176" s="105"/>
    </row>
    <row r="177" spans="1:13" s="5" customFormat="1" ht="28.5" customHeight="1" x14ac:dyDescent="0.25">
      <c r="A177" s="27" t="s">
        <v>29</v>
      </c>
      <c r="B177" s="28" t="s">
        <v>30</v>
      </c>
      <c r="C177" s="29"/>
      <c r="D177" s="27"/>
      <c r="E177" s="27"/>
      <c r="F177" s="30"/>
      <c r="G177" s="48"/>
      <c r="H177" s="48"/>
      <c r="I177" s="48"/>
      <c r="J177" s="48"/>
      <c r="K177" s="40"/>
      <c r="L177" s="49"/>
      <c r="M177" s="50"/>
    </row>
    <row r="178" spans="1:13" s="5" customFormat="1" ht="23.45" customHeight="1" x14ac:dyDescent="0.25">
      <c r="A178" s="75">
        <v>1</v>
      </c>
      <c r="B178" s="56" t="s">
        <v>358</v>
      </c>
      <c r="C178" s="57" t="s">
        <v>359</v>
      </c>
      <c r="D178" s="53">
        <v>11100082715</v>
      </c>
      <c r="E178" s="53">
        <v>86</v>
      </c>
      <c r="F178" s="38" t="str">
        <f t="shared" ref="F178:F181" si="39">IF(AND($E178&gt;=90,$E178&lt;=100),"Xuất sắc",IF(AND($E178&gt;=75,$E178&lt;90),"Tốt",IF(AND($E178&gt;=50,$E178&lt;75),"Hoàn thành",IF(AND($E178&lt;50,$E178&gt;0),"Không hoàn thành",IF($E178=0,"Không đánh giá","")))))</f>
        <v>Tốt</v>
      </c>
      <c r="G178" s="46">
        <v>29</v>
      </c>
      <c r="H178" s="46">
        <v>60</v>
      </c>
      <c r="I178" s="46"/>
      <c r="J178" s="46"/>
      <c r="K178" s="40">
        <f>G178+H178+I178-J178</f>
        <v>89</v>
      </c>
      <c r="L178" s="41" t="str">
        <f>IF(AND($K178&gt;=90,$K178&lt;=100),"Xuất sắc",IF(AND($K178&gt;=75,$K178&lt;90),"Tốt",IF(AND($K178&gt;=50,$K178&lt;75),"Hoàn thành",IF(AND($K178&lt;50,$K178&gt;0),"Không hoàn thành",IF($K178=0,"Không đánh giá","")))))</f>
        <v>Tốt</v>
      </c>
      <c r="M178" s="44"/>
    </row>
    <row r="179" spans="1:13" s="107" customFormat="1" ht="23.45" customHeight="1" x14ac:dyDescent="0.25">
      <c r="A179" s="75">
        <v>2</v>
      </c>
      <c r="B179" s="56" t="s">
        <v>360</v>
      </c>
      <c r="C179" s="57" t="s">
        <v>361</v>
      </c>
      <c r="D179" s="53">
        <v>40700000674</v>
      </c>
      <c r="E179" s="53">
        <v>87</v>
      </c>
      <c r="F179" s="38" t="str">
        <f t="shared" si="39"/>
        <v>Tốt</v>
      </c>
      <c r="G179" s="46">
        <v>33</v>
      </c>
      <c r="H179" s="46">
        <v>50</v>
      </c>
      <c r="I179" s="46"/>
      <c r="J179" s="46"/>
      <c r="K179" s="40">
        <f>G179+H179+I179-J179</f>
        <v>83</v>
      </c>
      <c r="L179" s="41" t="str">
        <f>IF(AND($K179&gt;=90,$K179&lt;=100),"Xuất sắc",IF(AND($K179&gt;=75,$K179&lt;90),"Tốt",IF(AND($K179&gt;=50,$K179&lt;75),"Hoàn thành",IF(AND($K179&lt;50,$K179&gt;0),"Không hoàn thành",IF($K179=0,"Không đánh giá","")))))</f>
        <v>Tốt</v>
      </c>
      <c r="M179" s="43"/>
    </row>
    <row r="180" spans="1:13" s="107" customFormat="1" ht="23.45" customHeight="1" x14ac:dyDescent="0.25">
      <c r="A180" s="75">
        <v>3</v>
      </c>
      <c r="B180" s="56" t="s">
        <v>362</v>
      </c>
      <c r="C180" s="57" t="s">
        <v>363</v>
      </c>
      <c r="D180" s="53">
        <v>11100000754</v>
      </c>
      <c r="E180" s="53">
        <v>80</v>
      </c>
      <c r="F180" s="38" t="str">
        <f t="shared" si="39"/>
        <v>Tốt</v>
      </c>
      <c r="G180" s="46">
        <v>29</v>
      </c>
      <c r="H180" s="46">
        <v>50</v>
      </c>
      <c r="I180" s="46"/>
      <c r="J180" s="46"/>
      <c r="K180" s="40">
        <f>G180+H180+I180-J180</f>
        <v>79</v>
      </c>
      <c r="L180" s="41" t="str">
        <f>IF(AND($K180&gt;=90,$K180&lt;=100),"Xuất sắc",IF(AND($K180&gt;=75,$K180&lt;90),"Tốt",IF(AND($K180&gt;=50,$K180&lt;75),"Hoàn thành",IF(AND($K180&lt;50,$K180&gt;0),"Không hoàn thành",IF($K180=0,"Không đánh giá","")))))</f>
        <v>Tốt</v>
      </c>
      <c r="M180" s="43"/>
    </row>
    <row r="181" spans="1:13" s="5" customFormat="1" ht="23.45" customHeight="1" x14ac:dyDescent="0.25">
      <c r="A181" s="75">
        <v>5</v>
      </c>
      <c r="B181" s="56" t="s">
        <v>364</v>
      </c>
      <c r="C181" s="57" t="s">
        <v>150</v>
      </c>
      <c r="D181" s="53">
        <v>40400000544</v>
      </c>
      <c r="E181" s="53">
        <v>83</v>
      </c>
      <c r="F181" s="38" t="str">
        <f t="shared" si="39"/>
        <v>Tốt</v>
      </c>
      <c r="G181" s="46">
        <v>31</v>
      </c>
      <c r="H181" s="46">
        <v>60</v>
      </c>
      <c r="I181" s="46"/>
      <c r="J181" s="46"/>
      <c r="K181" s="40">
        <f>G181+H181+I181-J181</f>
        <v>91</v>
      </c>
      <c r="L181" s="41" t="str">
        <f>IF(AND($K181&gt;=90,$K181&lt;=100),"Xuất sắc",IF(AND($K181&gt;=75,$K181&lt;90),"Tốt",IF(AND($K181&gt;=50,$K181&lt;75),"Hoàn thành",IF(AND($K181&lt;50,$K181&gt;0),"Không hoàn thành",IF($K181=0,"Không đánh giá","")))))</f>
        <v>Xuất sắc</v>
      </c>
      <c r="M181" s="44"/>
    </row>
    <row r="182" spans="1:13" s="5" customFormat="1" ht="23.45" customHeight="1" x14ac:dyDescent="0.25">
      <c r="A182" s="27" t="s">
        <v>107</v>
      </c>
      <c r="B182" s="28" t="s">
        <v>108</v>
      </c>
      <c r="C182" s="29"/>
      <c r="D182" s="27"/>
      <c r="E182" s="27"/>
      <c r="F182" s="30"/>
      <c r="G182" s="48"/>
      <c r="H182" s="48"/>
      <c r="I182" s="48"/>
      <c r="J182" s="48"/>
      <c r="K182" s="40"/>
      <c r="L182" s="49"/>
      <c r="M182" s="50"/>
    </row>
    <row r="183" spans="1:13" s="5" customFormat="1" ht="23.45" customHeight="1" x14ac:dyDescent="0.25">
      <c r="A183" s="75">
        <v>6</v>
      </c>
      <c r="B183" s="56" t="s">
        <v>365</v>
      </c>
      <c r="C183" s="57" t="s">
        <v>366</v>
      </c>
      <c r="D183" s="53" t="s">
        <v>367</v>
      </c>
      <c r="E183" s="53">
        <v>78</v>
      </c>
      <c r="F183" s="38" t="str">
        <f t="shared" ref="F183:F184" si="40">IF(AND($E183&gt;=90,$E183&lt;=100),"Xuất sắc",IF(AND($E183&gt;=75,$E183&lt;90),"Tốt",IF(AND($E183&gt;=50,$E183&lt;75),"Hoàn thành",IF(AND($E183&lt;50,$E183&gt;0),"Không hoàn thành",IF($E183=0,"Không đánh giá","")))))</f>
        <v>Tốt</v>
      </c>
      <c r="G183" s="46">
        <v>29</v>
      </c>
      <c r="H183" s="46">
        <v>50</v>
      </c>
      <c r="I183" s="46"/>
      <c r="J183" s="46"/>
      <c r="K183" s="40">
        <f>G183+H183+I183-J183</f>
        <v>79</v>
      </c>
      <c r="L183" s="41" t="str">
        <f>IF(AND($K183&gt;=90,$K183&lt;=100),"Xuất sắc",IF(AND($K183&gt;=75,$K183&lt;90),"Tốt",IF(AND($K183&gt;=50,$K183&lt;75),"Hoàn thành",IF(AND($K183&lt;50,$K183&gt;0),"Không hoàn thành",IF($K183=0,"Không đánh giá","")))))</f>
        <v>Tốt</v>
      </c>
      <c r="M183" s="44"/>
    </row>
    <row r="184" spans="1:13" s="99" customFormat="1" ht="23.45" customHeight="1" x14ac:dyDescent="0.25">
      <c r="A184" s="75">
        <v>7</v>
      </c>
      <c r="B184" s="56" t="s">
        <v>47</v>
      </c>
      <c r="C184" s="57" t="s">
        <v>250</v>
      </c>
      <c r="D184" s="53" t="s">
        <v>368</v>
      </c>
      <c r="E184" s="53">
        <v>78</v>
      </c>
      <c r="F184" s="38" t="str">
        <f t="shared" si="40"/>
        <v>Tốt</v>
      </c>
      <c r="G184" s="46">
        <v>30</v>
      </c>
      <c r="H184" s="46">
        <v>50</v>
      </c>
      <c r="I184" s="46"/>
      <c r="J184" s="46"/>
      <c r="K184" s="40">
        <f>G184+H184+I184-J184</f>
        <v>80</v>
      </c>
      <c r="L184" s="41" t="str">
        <f>IF(AND($K184&gt;=90,$K184&lt;=100),"Xuất sắc",IF(AND($K184&gt;=75,$K184&lt;90),"Tốt",IF(AND($K184&gt;=50,$K184&lt;75),"Hoàn thành",IF(AND($K184&lt;50,$K184&gt;0),"Không hoàn thành",IF($K184=0,"Không đánh giá","")))))</f>
        <v>Tốt</v>
      </c>
      <c r="M184" s="124"/>
    </row>
    <row r="185" spans="1:13" s="156" customFormat="1" ht="27.75" customHeight="1" x14ac:dyDescent="0.25">
      <c r="A185" s="100" t="s">
        <v>369</v>
      </c>
      <c r="B185" s="112" t="s">
        <v>370</v>
      </c>
      <c r="C185" s="113"/>
      <c r="D185" s="152"/>
      <c r="E185" s="132"/>
      <c r="F185" s="132"/>
      <c r="G185" s="133"/>
      <c r="H185" s="133"/>
      <c r="I185" s="133"/>
      <c r="J185" s="133"/>
      <c r="K185" s="73"/>
      <c r="L185" s="134"/>
      <c r="M185" s="105"/>
    </row>
    <row r="186" spans="1:13" s="5" customFormat="1" ht="28.5" customHeight="1" x14ac:dyDescent="0.25">
      <c r="A186" s="27" t="s">
        <v>29</v>
      </c>
      <c r="B186" s="28" t="s">
        <v>30</v>
      </c>
      <c r="C186" s="29"/>
      <c r="D186" s="27"/>
      <c r="E186" s="27"/>
      <c r="F186" s="30"/>
      <c r="G186" s="48"/>
      <c r="H186" s="48"/>
      <c r="I186" s="48"/>
      <c r="J186" s="48"/>
      <c r="K186" s="40"/>
      <c r="L186" s="49"/>
      <c r="M186" s="50"/>
    </row>
    <row r="187" spans="1:13" s="5" customFormat="1" ht="23.45" customHeight="1" x14ac:dyDescent="0.25">
      <c r="A187" s="75">
        <v>1</v>
      </c>
      <c r="B187" s="56" t="s">
        <v>207</v>
      </c>
      <c r="C187" s="57" t="s">
        <v>371</v>
      </c>
      <c r="D187" s="53">
        <v>11100083302</v>
      </c>
      <c r="E187" s="53">
        <v>75.5</v>
      </c>
      <c r="F187" s="38" t="str">
        <f t="shared" ref="F187" si="41">IF(AND($E187&gt;=90,$E187&lt;=100),"Xuất sắc",IF(AND($E187&gt;=75,$E187&lt;90),"Tốt",IF(AND($E187&gt;=50,$E187&lt;75),"Hoàn thành",IF(AND($E187&lt;50,$E187&gt;0),"Không hoàn thành",IF($E187=0,"Không đánh giá","")))))</f>
        <v>Tốt</v>
      </c>
      <c r="G187" s="46">
        <v>25.5</v>
      </c>
      <c r="H187" s="46">
        <v>50</v>
      </c>
      <c r="I187" s="46"/>
      <c r="J187" s="46"/>
      <c r="K187" s="40">
        <f>G187+H187+I187-J187</f>
        <v>75.5</v>
      </c>
      <c r="L187" s="41" t="str">
        <f>IF(AND($K187&gt;=90,$K187&lt;=100),"Xuất sắc",IF(AND($K187&gt;=75,$K187&lt;90),"Tốt",IF(AND($K187&gt;=50,$K187&lt;75),"Hoàn thành",IF(AND($K187&lt;50,$K187&gt;0),"Không hoàn thành",IF($K187=0,"Không đánh giá","")))))</f>
        <v>Tốt</v>
      </c>
      <c r="M187" s="78"/>
    </row>
    <row r="188" spans="1:13" s="5" customFormat="1" ht="25.5" customHeight="1" x14ac:dyDescent="0.25">
      <c r="A188" s="27" t="s">
        <v>83</v>
      </c>
      <c r="B188" s="28" t="s">
        <v>84</v>
      </c>
      <c r="C188" s="29"/>
      <c r="D188" s="27"/>
      <c r="E188" s="27"/>
      <c r="F188" s="30"/>
      <c r="G188" s="48"/>
      <c r="H188" s="48"/>
      <c r="I188" s="48"/>
      <c r="J188" s="48"/>
      <c r="K188" s="27"/>
      <c r="L188" s="49"/>
      <c r="M188" s="50"/>
    </row>
    <row r="189" spans="1:13" s="107" customFormat="1" ht="23.45" customHeight="1" x14ac:dyDescent="0.25">
      <c r="A189" s="75">
        <v>2</v>
      </c>
      <c r="B189" s="56" t="s">
        <v>372</v>
      </c>
      <c r="C189" s="57" t="s">
        <v>212</v>
      </c>
      <c r="D189" s="53">
        <v>11100083298</v>
      </c>
      <c r="E189" s="53">
        <v>78.5</v>
      </c>
      <c r="F189" s="38" t="str">
        <f t="shared" ref="F189" si="42">IF(AND($E189&gt;=90,$E189&lt;=100),"Xuất sắc",IF(AND($E189&gt;=75,$E189&lt;90),"Tốt",IF(AND($E189&gt;=50,$E189&lt;75),"Hoàn thành",IF(AND($E189&lt;50,$E189&gt;0),"Không hoàn thành",IF($E189=0,"Không đánh giá","")))))</f>
        <v>Tốt</v>
      </c>
      <c r="G189" s="46">
        <v>28.5</v>
      </c>
      <c r="H189" s="46">
        <v>50</v>
      </c>
      <c r="I189" s="46"/>
      <c r="J189" s="46"/>
      <c r="K189" s="40">
        <f>G189+H189+I189-J189</f>
        <v>78.5</v>
      </c>
      <c r="L189" s="41" t="str">
        <f>IF(AND($K189&gt;=90,$K189&lt;=100),"Xuất sắc",IF(AND($K189&gt;=75,$K189&lt;90),"Tốt",IF(AND($K189&gt;=50,$K189&lt;75),"Hoàn thành",IF(AND($K189&lt;50,$K189&gt;0),"Không hoàn thành",IF($K189=0,"Không đánh giá","")))))</f>
        <v>Tốt</v>
      </c>
      <c r="M189" s="106"/>
    </row>
    <row r="190" spans="1:13" s="107" customFormat="1" ht="23.45" customHeight="1" x14ac:dyDescent="0.25">
      <c r="A190" s="27" t="s">
        <v>107</v>
      </c>
      <c r="B190" s="161" t="s">
        <v>108</v>
      </c>
      <c r="C190" s="29"/>
      <c r="D190" s="27"/>
      <c r="E190" s="27"/>
      <c r="F190" s="30"/>
      <c r="G190" s="48"/>
      <c r="H190" s="48"/>
      <c r="I190" s="48"/>
      <c r="J190" s="48"/>
      <c r="K190" s="40"/>
      <c r="L190" s="49"/>
      <c r="M190" s="50"/>
    </row>
    <row r="191" spans="1:13" s="5" customFormat="1" ht="23.45" customHeight="1" x14ac:dyDescent="0.25">
      <c r="A191" s="75">
        <v>3</v>
      </c>
      <c r="B191" s="162" t="s">
        <v>373</v>
      </c>
      <c r="C191" s="163" t="s">
        <v>223</v>
      </c>
      <c r="D191" s="53" t="s">
        <v>374</v>
      </c>
      <c r="E191" s="53">
        <v>89</v>
      </c>
      <c r="F191" s="38" t="str">
        <f t="shared" ref="F191" si="43">IF(AND($E191&gt;=90,$E191&lt;=100),"Xuất sắc",IF(AND($E191&gt;=75,$E191&lt;90),"Tốt",IF(AND($E191&gt;=50,$E191&lt;75),"Hoàn thành",IF(AND($E191&lt;50,$E191&gt;0),"Không hoàn thành",IF($E191=0,"Không đánh giá","")))))</f>
        <v>Tốt</v>
      </c>
      <c r="G191" s="46">
        <v>28</v>
      </c>
      <c r="H191" s="46">
        <v>50</v>
      </c>
      <c r="I191" s="46"/>
      <c r="J191" s="46"/>
      <c r="K191" s="40">
        <f>G191+H191+I191-J191</f>
        <v>78</v>
      </c>
      <c r="L191" s="41" t="str">
        <f>IF(AND($K191&gt;=90,$K191&lt;=100),"Xuất sắc",IF(AND($K191&gt;=75,$K191&lt;90),"Tốt",IF(AND($K191&gt;=50,$K191&lt;75),"Hoàn thành",IF(AND($K191&lt;50,$K191&gt;0),"Không hoàn thành",IF($K191=0,"Không đánh giá","")))))</f>
        <v>Tốt</v>
      </c>
      <c r="M191" s="78"/>
    </row>
    <row r="192" spans="1:13" s="111" customFormat="1" ht="23.45" customHeight="1" x14ac:dyDescent="0.25">
      <c r="A192" s="100" t="s">
        <v>375</v>
      </c>
      <c r="B192" s="164" t="s">
        <v>376</v>
      </c>
      <c r="C192" s="113"/>
      <c r="D192" s="102"/>
      <c r="E192" s="132"/>
      <c r="F192" s="132"/>
      <c r="G192" s="133"/>
      <c r="H192" s="133"/>
      <c r="I192" s="133"/>
      <c r="J192" s="133"/>
      <c r="K192" s="73"/>
      <c r="L192" s="134"/>
      <c r="M192" s="135"/>
    </row>
    <row r="193" spans="1:13" s="5" customFormat="1" ht="25.5" customHeight="1" x14ac:dyDescent="0.25">
      <c r="A193" s="27" t="s">
        <v>29</v>
      </c>
      <c r="B193" s="28" t="s">
        <v>30</v>
      </c>
      <c r="C193" s="29"/>
      <c r="D193" s="27"/>
      <c r="E193" s="27"/>
      <c r="F193" s="30"/>
      <c r="G193" s="48"/>
      <c r="H193" s="48"/>
      <c r="I193" s="48"/>
      <c r="J193" s="48"/>
      <c r="K193" s="40"/>
      <c r="L193" s="49"/>
      <c r="M193" s="50"/>
    </row>
    <row r="194" spans="1:13" s="5" customFormat="1" ht="22.5" customHeight="1" x14ac:dyDescent="0.25">
      <c r="A194" s="117">
        <v>1</v>
      </c>
      <c r="B194" s="165" t="s">
        <v>377</v>
      </c>
      <c r="C194" s="166" t="s">
        <v>62</v>
      </c>
      <c r="D194" s="167" t="s">
        <v>378</v>
      </c>
      <c r="E194" s="53">
        <v>90</v>
      </c>
      <c r="F194" s="38" t="str">
        <f t="shared" ref="F194:F216" si="44">IF(AND($E194&gt;=90,$E194&lt;=100),"Xuất sắc",IF(AND($E194&gt;=75,$E194&lt;90),"Tốt",IF(AND($E194&gt;=50,$E194&lt;75),"Hoàn thành",IF(AND($E194&lt;50,$E194&gt;0),"Không hoàn thành",IF($E194=0,"Không đánh giá","")))))</f>
        <v>Xuất sắc</v>
      </c>
      <c r="G194" s="46">
        <v>30</v>
      </c>
      <c r="H194" s="46">
        <v>60</v>
      </c>
      <c r="I194" s="46"/>
      <c r="J194" s="46"/>
      <c r="K194" s="40">
        <f t="shared" ref="K194:K224" si="45">G194+H194+I194-J194</f>
        <v>90</v>
      </c>
      <c r="L194" s="41" t="str">
        <f t="shared" ref="L194:L225" si="46">IF(AND($K194&gt;=90,$K194&lt;=100),"Xuất sắc",IF(AND($K194&gt;=75,$K194&lt;90),"Tốt",IF(AND($K194&gt;=50,$K194&lt;75),"Hoàn thành",IF(AND($K194&lt;50,$K194&gt;0),"Không hoàn thành",IF($K194=0,"Không đánh giá","")))))</f>
        <v>Xuất sắc</v>
      </c>
      <c r="M194" s="78"/>
    </row>
    <row r="195" spans="1:13" s="5" customFormat="1" ht="66.75" customHeight="1" x14ac:dyDescent="0.25">
      <c r="A195" s="117">
        <v>2</v>
      </c>
      <c r="B195" s="165" t="s">
        <v>379</v>
      </c>
      <c r="C195" s="166" t="s">
        <v>263</v>
      </c>
      <c r="D195" s="168" t="s">
        <v>380</v>
      </c>
      <c r="E195" s="53">
        <v>94</v>
      </c>
      <c r="F195" s="38" t="str">
        <f t="shared" si="44"/>
        <v>Xuất sắc</v>
      </c>
      <c r="G195" s="46">
        <v>29</v>
      </c>
      <c r="H195" s="46">
        <v>50</v>
      </c>
      <c r="I195" s="46"/>
      <c r="J195" s="46"/>
      <c r="K195" s="40">
        <f t="shared" si="45"/>
        <v>79</v>
      </c>
      <c r="L195" s="41" t="str">
        <f t="shared" si="46"/>
        <v>Tốt</v>
      </c>
      <c r="M195" s="19" t="s">
        <v>381</v>
      </c>
    </row>
    <row r="196" spans="1:13" s="5" customFormat="1" ht="18.75" customHeight="1" x14ac:dyDescent="0.25">
      <c r="A196" s="117">
        <v>3</v>
      </c>
      <c r="B196" s="165" t="s">
        <v>382</v>
      </c>
      <c r="C196" s="166" t="s">
        <v>263</v>
      </c>
      <c r="D196" s="167" t="s">
        <v>383</v>
      </c>
      <c r="E196" s="53">
        <v>90</v>
      </c>
      <c r="F196" s="38" t="str">
        <f t="shared" si="44"/>
        <v>Xuất sắc</v>
      </c>
      <c r="G196" s="46">
        <v>30</v>
      </c>
      <c r="H196" s="46">
        <v>50</v>
      </c>
      <c r="I196" s="46"/>
      <c r="J196" s="46"/>
      <c r="K196" s="40">
        <f t="shared" si="45"/>
        <v>80</v>
      </c>
      <c r="L196" s="41" t="str">
        <f t="shared" si="46"/>
        <v>Tốt</v>
      </c>
      <c r="M196" s="78"/>
    </row>
    <row r="197" spans="1:13" s="5" customFormat="1" ht="18.75" customHeight="1" x14ac:dyDescent="0.25">
      <c r="A197" s="117">
        <v>4</v>
      </c>
      <c r="B197" s="165" t="s">
        <v>384</v>
      </c>
      <c r="C197" s="166" t="s">
        <v>385</v>
      </c>
      <c r="D197" s="167" t="s">
        <v>386</v>
      </c>
      <c r="E197" s="53">
        <v>93</v>
      </c>
      <c r="F197" s="38" t="str">
        <f t="shared" si="44"/>
        <v>Xuất sắc</v>
      </c>
      <c r="G197" s="46">
        <v>29</v>
      </c>
      <c r="H197" s="46">
        <v>50</v>
      </c>
      <c r="I197" s="46"/>
      <c r="J197" s="46"/>
      <c r="K197" s="40">
        <f t="shared" si="45"/>
        <v>79</v>
      </c>
      <c r="L197" s="41" t="str">
        <f t="shared" si="46"/>
        <v>Tốt</v>
      </c>
      <c r="M197" s="78"/>
    </row>
    <row r="198" spans="1:13" s="5" customFormat="1" ht="18.75" customHeight="1" x14ac:dyDescent="0.25">
      <c r="A198" s="117">
        <v>5</v>
      </c>
      <c r="B198" s="165" t="s">
        <v>387</v>
      </c>
      <c r="C198" s="166" t="s">
        <v>366</v>
      </c>
      <c r="D198" s="167" t="s">
        <v>388</v>
      </c>
      <c r="E198" s="53">
        <v>89</v>
      </c>
      <c r="F198" s="38" t="str">
        <f t="shared" si="44"/>
        <v>Tốt</v>
      </c>
      <c r="G198" s="46">
        <v>30</v>
      </c>
      <c r="H198" s="46">
        <v>50</v>
      </c>
      <c r="I198" s="46"/>
      <c r="J198" s="46"/>
      <c r="K198" s="40">
        <f t="shared" si="45"/>
        <v>80</v>
      </c>
      <c r="L198" s="41" t="str">
        <f t="shared" si="46"/>
        <v>Tốt</v>
      </c>
      <c r="M198" s="78"/>
    </row>
    <row r="199" spans="1:13" s="5" customFormat="1" ht="33.950000000000003" customHeight="1" x14ac:dyDescent="0.25">
      <c r="A199" s="117">
        <v>6</v>
      </c>
      <c r="B199" s="165" t="s">
        <v>389</v>
      </c>
      <c r="C199" s="166" t="s">
        <v>390</v>
      </c>
      <c r="D199" s="167" t="s">
        <v>391</v>
      </c>
      <c r="E199" s="53">
        <v>85</v>
      </c>
      <c r="F199" s="38" t="str">
        <f t="shared" si="44"/>
        <v>Tốt</v>
      </c>
      <c r="G199" s="46">
        <v>31</v>
      </c>
      <c r="H199" s="46">
        <v>50</v>
      </c>
      <c r="I199" s="46"/>
      <c r="J199" s="46">
        <v>2.4299999999999997</v>
      </c>
      <c r="K199" s="40">
        <f t="shared" si="45"/>
        <v>78.569999999999993</v>
      </c>
      <c r="L199" s="41" t="str">
        <f t="shared" si="46"/>
        <v>Tốt</v>
      </c>
      <c r="M199" s="79" t="s">
        <v>334</v>
      </c>
    </row>
    <row r="200" spans="1:13" s="5" customFormat="1" ht="31.5" customHeight="1" x14ac:dyDescent="0.25">
      <c r="A200" s="117">
        <v>7</v>
      </c>
      <c r="B200" s="165" t="s">
        <v>392</v>
      </c>
      <c r="C200" s="166" t="s">
        <v>88</v>
      </c>
      <c r="D200" s="167" t="s">
        <v>393</v>
      </c>
      <c r="E200" s="53">
        <v>75</v>
      </c>
      <c r="F200" s="38" t="str">
        <f t="shared" si="44"/>
        <v>Tốt</v>
      </c>
      <c r="G200" s="46">
        <v>30</v>
      </c>
      <c r="H200" s="46">
        <v>50</v>
      </c>
      <c r="I200" s="46"/>
      <c r="J200" s="146"/>
      <c r="K200" s="40">
        <f t="shared" si="45"/>
        <v>80</v>
      </c>
      <c r="L200" s="41" t="str">
        <f t="shared" si="46"/>
        <v>Tốt</v>
      </c>
      <c r="M200" s="79"/>
    </row>
    <row r="201" spans="1:13" s="5" customFormat="1" ht="18.75" customHeight="1" x14ac:dyDescent="0.25">
      <c r="A201" s="117">
        <v>8</v>
      </c>
      <c r="B201" s="165" t="s">
        <v>394</v>
      </c>
      <c r="C201" s="166" t="s">
        <v>263</v>
      </c>
      <c r="D201" s="167" t="s">
        <v>395</v>
      </c>
      <c r="E201" s="53">
        <v>85</v>
      </c>
      <c r="F201" s="38" t="str">
        <f t="shared" si="44"/>
        <v>Tốt</v>
      </c>
      <c r="G201" s="46">
        <v>28</v>
      </c>
      <c r="H201" s="46">
        <v>50</v>
      </c>
      <c r="I201" s="46"/>
      <c r="J201" s="46"/>
      <c r="K201" s="40">
        <f t="shared" si="45"/>
        <v>78</v>
      </c>
      <c r="L201" s="41" t="str">
        <f t="shared" si="46"/>
        <v>Tốt</v>
      </c>
      <c r="M201" s="78"/>
    </row>
    <row r="202" spans="1:13" s="5" customFormat="1" ht="36" customHeight="1" x14ac:dyDescent="0.25">
      <c r="A202" s="117">
        <v>9</v>
      </c>
      <c r="B202" s="165" t="s">
        <v>396</v>
      </c>
      <c r="C202" s="166" t="s">
        <v>397</v>
      </c>
      <c r="D202" s="167" t="s">
        <v>398</v>
      </c>
      <c r="E202" s="53">
        <v>86</v>
      </c>
      <c r="F202" s="38" t="str">
        <f t="shared" si="44"/>
        <v>Tốt</v>
      </c>
      <c r="G202" s="46">
        <v>28</v>
      </c>
      <c r="H202" s="46">
        <v>50</v>
      </c>
      <c r="I202" s="46"/>
      <c r="J202" s="46"/>
      <c r="K202" s="40">
        <f t="shared" si="45"/>
        <v>78</v>
      </c>
      <c r="L202" s="41" t="str">
        <f t="shared" si="46"/>
        <v>Tốt</v>
      </c>
      <c r="M202" s="72"/>
    </row>
    <row r="203" spans="1:13" s="5" customFormat="1" ht="18.75" customHeight="1" x14ac:dyDescent="0.25">
      <c r="A203" s="117">
        <v>10</v>
      </c>
      <c r="B203" s="165" t="s">
        <v>165</v>
      </c>
      <c r="C203" s="166" t="s">
        <v>247</v>
      </c>
      <c r="D203" s="167" t="s">
        <v>399</v>
      </c>
      <c r="E203" s="53">
        <v>95</v>
      </c>
      <c r="F203" s="38" t="str">
        <f t="shared" si="44"/>
        <v>Xuất sắc</v>
      </c>
      <c r="G203" s="46">
        <v>30</v>
      </c>
      <c r="H203" s="46">
        <v>50</v>
      </c>
      <c r="I203" s="46"/>
      <c r="J203" s="46"/>
      <c r="K203" s="40">
        <f t="shared" si="45"/>
        <v>80</v>
      </c>
      <c r="L203" s="41" t="str">
        <f t="shared" si="46"/>
        <v>Tốt</v>
      </c>
      <c r="M203" s="78"/>
    </row>
    <row r="204" spans="1:13" s="5" customFormat="1" ht="30.75" customHeight="1" x14ac:dyDescent="0.25">
      <c r="A204" s="117">
        <v>11</v>
      </c>
      <c r="B204" s="165" t="s">
        <v>387</v>
      </c>
      <c r="C204" s="166" t="s">
        <v>400</v>
      </c>
      <c r="D204" s="167" t="s">
        <v>401</v>
      </c>
      <c r="E204" s="53">
        <v>93</v>
      </c>
      <c r="F204" s="38" t="str">
        <f t="shared" si="44"/>
        <v>Xuất sắc</v>
      </c>
      <c r="G204" s="46">
        <v>30</v>
      </c>
      <c r="H204" s="46">
        <v>50</v>
      </c>
      <c r="I204" s="46"/>
      <c r="J204" s="46"/>
      <c r="K204" s="40">
        <f t="shared" si="45"/>
        <v>80</v>
      </c>
      <c r="L204" s="41" t="str">
        <f t="shared" si="46"/>
        <v>Tốt</v>
      </c>
      <c r="M204" s="79"/>
    </row>
    <row r="205" spans="1:13" s="5" customFormat="1" ht="18.75" customHeight="1" x14ac:dyDescent="0.25">
      <c r="A205" s="117">
        <v>12</v>
      </c>
      <c r="B205" s="165" t="s">
        <v>402</v>
      </c>
      <c r="C205" s="166" t="s">
        <v>403</v>
      </c>
      <c r="D205" s="167" t="s">
        <v>404</v>
      </c>
      <c r="E205" s="53">
        <v>89</v>
      </c>
      <c r="F205" s="38" t="str">
        <f t="shared" si="44"/>
        <v>Tốt</v>
      </c>
      <c r="G205" s="46">
        <v>28</v>
      </c>
      <c r="H205" s="46">
        <v>50</v>
      </c>
      <c r="I205" s="46"/>
      <c r="J205" s="46"/>
      <c r="K205" s="40">
        <f t="shared" si="45"/>
        <v>78</v>
      </c>
      <c r="L205" s="41" t="str">
        <f t="shared" si="46"/>
        <v>Tốt</v>
      </c>
      <c r="M205" s="78"/>
    </row>
    <row r="206" spans="1:13" s="5" customFormat="1" ht="18.75" customHeight="1" x14ac:dyDescent="0.25">
      <c r="A206" s="117">
        <v>13</v>
      </c>
      <c r="B206" s="165" t="s">
        <v>405</v>
      </c>
      <c r="C206" s="166" t="s">
        <v>406</v>
      </c>
      <c r="D206" s="167" t="s">
        <v>407</v>
      </c>
      <c r="E206" s="53">
        <v>93</v>
      </c>
      <c r="F206" s="38" t="str">
        <f t="shared" si="44"/>
        <v>Xuất sắc</v>
      </c>
      <c r="G206" s="46">
        <v>32</v>
      </c>
      <c r="H206" s="46">
        <v>50</v>
      </c>
      <c r="I206" s="46"/>
      <c r="J206" s="46"/>
      <c r="K206" s="40">
        <f t="shared" si="45"/>
        <v>82</v>
      </c>
      <c r="L206" s="41" t="str">
        <f t="shared" si="46"/>
        <v>Tốt</v>
      </c>
      <c r="M206" s="78"/>
    </row>
    <row r="207" spans="1:13" s="5" customFormat="1" ht="47.25" customHeight="1" x14ac:dyDescent="0.25">
      <c r="A207" s="117">
        <v>14</v>
      </c>
      <c r="B207" s="165" t="s">
        <v>408</v>
      </c>
      <c r="C207" s="166" t="s">
        <v>179</v>
      </c>
      <c r="D207" s="167" t="s">
        <v>409</v>
      </c>
      <c r="E207" s="53">
        <v>93</v>
      </c>
      <c r="F207" s="38" t="str">
        <f t="shared" si="44"/>
        <v>Xuất sắc</v>
      </c>
      <c r="G207" s="46">
        <v>30</v>
      </c>
      <c r="H207" s="46">
        <v>50</v>
      </c>
      <c r="I207" s="46"/>
      <c r="J207" s="46">
        <v>2.4</v>
      </c>
      <c r="K207" s="40">
        <f t="shared" si="45"/>
        <v>77.599999999999994</v>
      </c>
      <c r="L207" s="41" t="str">
        <f t="shared" si="46"/>
        <v>Tốt</v>
      </c>
      <c r="M207" s="79" t="s">
        <v>410</v>
      </c>
    </row>
    <row r="208" spans="1:13" s="5" customFormat="1" ht="18.75" customHeight="1" x14ac:dyDescent="0.25">
      <c r="A208" s="117">
        <v>15</v>
      </c>
      <c r="B208" s="165" t="s">
        <v>411</v>
      </c>
      <c r="C208" s="166" t="s">
        <v>412</v>
      </c>
      <c r="D208" s="167" t="s">
        <v>413</v>
      </c>
      <c r="E208" s="53">
        <v>80</v>
      </c>
      <c r="F208" s="38" t="str">
        <f t="shared" si="44"/>
        <v>Tốt</v>
      </c>
      <c r="G208" s="46">
        <v>30</v>
      </c>
      <c r="H208" s="46">
        <v>50</v>
      </c>
      <c r="I208" s="46"/>
      <c r="J208" s="46"/>
      <c r="K208" s="40">
        <f t="shared" si="45"/>
        <v>80</v>
      </c>
      <c r="L208" s="41" t="str">
        <f t="shared" si="46"/>
        <v>Tốt</v>
      </c>
      <c r="M208" s="78"/>
    </row>
    <row r="209" spans="1:13" s="5" customFormat="1" ht="18.75" customHeight="1" x14ac:dyDescent="0.25">
      <c r="A209" s="117">
        <v>16</v>
      </c>
      <c r="B209" s="165" t="s">
        <v>414</v>
      </c>
      <c r="C209" s="166" t="s">
        <v>150</v>
      </c>
      <c r="D209" s="167" t="s">
        <v>415</v>
      </c>
      <c r="E209" s="53">
        <v>83</v>
      </c>
      <c r="F209" s="38" t="str">
        <f t="shared" si="44"/>
        <v>Tốt</v>
      </c>
      <c r="G209" s="46">
        <v>30</v>
      </c>
      <c r="H209" s="46">
        <v>50</v>
      </c>
      <c r="I209" s="46"/>
      <c r="J209" s="46"/>
      <c r="K209" s="40">
        <f t="shared" si="45"/>
        <v>80</v>
      </c>
      <c r="L209" s="41" t="str">
        <f t="shared" si="46"/>
        <v>Tốt</v>
      </c>
      <c r="M209" s="78"/>
    </row>
    <row r="210" spans="1:13" s="5" customFormat="1" ht="38.25" customHeight="1" x14ac:dyDescent="0.25">
      <c r="A210" s="117">
        <v>17</v>
      </c>
      <c r="B210" s="165" t="s">
        <v>416</v>
      </c>
      <c r="C210" s="166" t="s">
        <v>406</v>
      </c>
      <c r="D210" s="167" t="s">
        <v>417</v>
      </c>
      <c r="E210" s="53">
        <v>83</v>
      </c>
      <c r="F210" s="38" t="str">
        <f t="shared" si="44"/>
        <v>Tốt</v>
      </c>
      <c r="G210" s="46">
        <v>30</v>
      </c>
      <c r="H210" s="46">
        <v>60</v>
      </c>
      <c r="I210" s="46"/>
      <c r="J210" s="46"/>
      <c r="K210" s="40">
        <f t="shared" si="45"/>
        <v>90</v>
      </c>
      <c r="L210" s="41" t="str">
        <f t="shared" si="46"/>
        <v>Xuất sắc</v>
      </c>
      <c r="M210" s="82"/>
    </row>
    <row r="211" spans="1:13" s="5" customFormat="1" ht="18.75" customHeight="1" x14ac:dyDescent="0.25">
      <c r="A211" s="117">
        <v>18</v>
      </c>
      <c r="B211" s="165" t="s">
        <v>418</v>
      </c>
      <c r="C211" s="166" t="s">
        <v>385</v>
      </c>
      <c r="D211" s="167" t="s">
        <v>419</v>
      </c>
      <c r="E211" s="53">
        <v>80</v>
      </c>
      <c r="F211" s="38" t="str">
        <f t="shared" si="44"/>
        <v>Tốt</v>
      </c>
      <c r="G211" s="46">
        <v>32</v>
      </c>
      <c r="H211" s="46">
        <v>50</v>
      </c>
      <c r="I211" s="46"/>
      <c r="J211" s="46"/>
      <c r="K211" s="40">
        <f t="shared" si="45"/>
        <v>82</v>
      </c>
      <c r="L211" s="41" t="str">
        <f t="shared" si="46"/>
        <v>Tốt</v>
      </c>
      <c r="M211" s="78"/>
    </row>
    <row r="212" spans="1:13" s="5" customFormat="1" ht="36" customHeight="1" x14ac:dyDescent="0.25">
      <c r="A212" s="117">
        <v>19</v>
      </c>
      <c r="B212" s="165" t="s">
        <v>420</v>
      </c>
      <c r="C212" s="166" t="s">
        <v>119</v>
      </c>
      <c r="D212" s="167" t="s">
        <v>421</v>
      </c>
      <c r="E212" s="53">
        <v>86</v>
      </c>
      <c r="F212" s="38" t="str">
        <f t="shared" si="44"/>
        <v>Tốt</v>
      </c>
      <c r="G212" s="46">
        <v>32</v>
      </c>
      <c r="H212" s="46">
        <v>50</v>
      </c>
      <c r="I212" s="46"/>
      <c r="J212" s="46"/>
      <c r="K212" s="40">
        <f t="shared" si="45"/>
        <v>82</v>
      </c>
      <c r="L212" s="41" t="str">
        <f t="shared" si="46"/>
        <v>Tốt</v>
      </c>
      <c r="M212" s="79"/>
    </row>
    <row r="213" spans="1:13" s="5" customFormat="1" ht="18.75" customHeight="1" x14ac:dyDescent="0.25">
      <c r="A213" s="117">
        <v>20</v>
      </c>
      <c r="B213" s="165" t="s">
        <v>422</v>
      </c>
      <c r="C213" s="166" t="s">
        <v>423</v>
      </c>
      <c r="D213" s="167" t="s">
        <v>424</v>
      </c>
      <c r="E213" s="53">
        <v>83</v>
      </c>
      <c r="F213" s="38" t="str">
        <f t="shared" si="44"/>
        <v>Tốt</v>
      </c>
      <c r="G213" s="46">
        <v>27</v>
      </c>
      <c r="H213" s="46">
        <v>50</v>
      </c>
      <c r="I213" s="46"/>
      <c r="J213" s="46"/>
      <c r="K213" s="40">
        <f t="shared" si="45"/>
        <v>77</v>
      </c>
      <c r="L213" s="41" t="str">
        <f t="shared" si="46"/>
        <v>Tốt</v>
      </c>
      <c r="M213" s="78"/>
    </row>
    <row r="214" spans="1:13" s="5" customFormat="1" ht="18.75" customHeight="1" x14ac:dyDescent="0.25">
      <c r="A214" s="117">
        <v>21</v>
      </c>
      <c r="B214" s="165" t="s">
        <v>425</v>
      </c>
      <c r="C214" s="166" t="s">
        <v>156</v>
      </c>
      <c r="D214" s="167" t="s">
        <v>426</v>
      </c>
      <c r="E214" s="53">
        <v>86</v>
      </c>
      <c r="F214" s="38" t="str">
        <f t="shared" si="44"/>
        <v>Tốt</v>
      </c>
      <c r="G214" s="46">
        <v>32</v>
      </c>
      <c r="H214" s="46">
        <v>50</v>
      </c>
      <c r="I214" s="46"/>
      <c r="J214" s="46"/>
      <c r="K214" s="40">
        <f t="shared" si="45"/>
        <v>82</v>
      </c>
      <c r="L214" s="41" t="str">
        <f t="shared" si="46"/>
        <v>Tốt</v>
      </c>
      <c r="M214" s="78"/>
    </row>
    <row r="215" spans="1:13" s="55" customFormat="1" ht="30.75" customHeight="1" x14ac:dyDescent="0.25">
      <c r="A215" s="117">
        <v>22</v>
      </c>
      <c r="B215" s="169" t="s">
        <v>427</v>
      </c>
      <c r="C215" s="166" t="s">
        <v>150</v>
      </c>
      <c r="D215" s="170" t="s">
        <v>428</v>
      </c>
      <c r="E215" s="53">
        <v>88</v>
      </c>
      <c r="F215" s="38" t="str">
        <f t="shared" si="44"/>
        <v>Tốt</v>
      </c>
      <c r="G215" s="46">
        <v>27</v>
      </c>
      <c r="H215" s="46">
        <v>50</v>
      </c>
      <c r="I215" s="46"/>
      <c r="J215" s="46"/>
      <c r="K215" s="40">
        <f t="shared" si="45"/>
        <v>77</v>
      </c>
      <c r="L215" s="41" t="str">
        <f t="shared" si="46"/>
        <v>Tốt</v>
      </c>
      <c r="M215" s="19"/>
    </row>
    <row r="216" spans="1:13" s="5" customFormat="1" ht="44.25" customHeight="1" x14ac:dyDescent="0.25">
      <c r="A216" s="171">
        <v>23</v>
      </c>
      <c r="B216" s="172" t="s">
        <v>379</v>
      </c>
      <c r="C216" s="173" t="s">
        <v>122</v>
      </c>
      <c r="D216" s="174" t="s">
        <v>429</v>
      </c>
      <c r="E216" s="64">
        <v>0</v>
      </c>
      <c r="F216" s="38" t="str">
        <f t="shared" si="44"/>
        <v>Không đánh giá</v>
      </c>
      <c r="G216" s="65">
        <v>0</v>
      </c>
      <c r="H216" s="65">
        <v>0</v>
      </c>
      <c r="I216" s="65"/>
      <c r="J216" s="65"/>
      <c r="K216" s="66">
        <f t="shared" si="45"/>
        <v>0</v>
      </c>
      <c r="L216" s="67" t="str">
        <f t="shared" si="46"/>
        <v>Không đánh giá</v>
      </c>
      <c r="M216" s="68" t="s">
        <v>430</v>
      </c>
    </row>
    <row r="217" spans="1:13" s="5" customFormat="1" ht="61.5" customHeight="1" x14ac:dyDescent="0.25">
      <c r="A217" s="117">
        <v>24</v>
      </c>
      <c r="B217" s="169" t="s">
        <v>431</v>
      </c>
      <c r="C217" s="166" t="s">
        <v>432</v>
      </c>
      <c r="D217" s="167" t="s">
        <v>433</v>
      </c>
      <c r="E217" s="53">
        <v>77</v>
      </c>
      <c r="F217" s="38" t="str">
        <f t="shared" ref="F217:F225" si="47">IF(AND($E217&gt;=90,$E217&lt;=100),"Xuất sắc",IF(AND($E217&gt;=75,$E217&lt;90),"Tốt",IF(AND($E217&gt;=50,$E217&lt;75),"Hoàn thành",IF(AND($E217&lt;50,$E217&gt;0),"Không hoàn thành",IF($E217=0,"Không đánh giá","")))))</f>
        <v>Tốt</v>
      </c>
      <c r="G217" s="46">
        <v>30</v>
      </c>
      <c r="H217" s="46">
        <v>50</v>
      </c>
      <c r="I217" s="46"/>
      <c r="J217" s="46"/>
      <c r="K217" s="40">
        <f t="shared" si="45"/>
        <v>80</v>
      </c>
      <c r="L217" s="41" t="str">
        <f t="shared" si="46"/>
        <v>Tốt</v>
      </c>
      <c r="M217" s="72"/>
    </row>
    <row r="218" spans="1:13" s="5" customFormat="1" ht="36.75" customHeight="1" x14ac:dyDescent="0.25">
      <c r="A218" s="117">
        <v>25</v>
      </c>
      <c r="B218" s="169" t="s">
        <v>427</v>
      </c>
      <c r="C218" s="166" t="s">
        <v>371</v>
      </c>
      <c r="D218" s="167" t="s">
        <v>434</v>
      </c>
      <c r="E218" s="53">
        <v>92</v>
      </c>
      <c r="F218" s="38" t="str">
        <f t="shared" si="47"/>
        <v>Xuất sắc</v>
      </c>
      <c r="G218" s="46">
        <v>30</v>
      </c>
      <c r="H218" s="46">
        <v>50</v>
      </c>
      <c r="I218" s="46"/>
      <c r="J218" s="46"/>
      <c r="K218" s="40">
        <f t="shared" si="45"/>
        <v>80</v>
      </c>
      <c r="L218" s="41" t="s">
        <v>142</v>
      </c>
      <c r="M218" s="72" t="s">
        <v>435</v>
      </c>
    </row>
    <row r="219" spans="1:13" s="5" customFormat="1" ht="37.700000000000003" customHeight="1" x14ac:dyDescent="0.25">
      <c r="A219" s="117">
        <v>26</v>
      </c>
      <c r="B219" s="169" t="s">
        <v>436</v>
      </c>
      <c r="C219" s="166" t="s">
        <v>196</v>
      </c>
      <c r="D219" s="167" t="s">
        <v>437</v>
      </c>
      <c r="E219" s="53">
        <v>80</v>
      </c>
      <c r="F219" s="38" t="str">
        <f t="shared" si="47"/>
        <v>Tốt</v>
      </c>
      <c r="G219" s="46">
        <v>26</v>
      </c>
      <c r="H219" s="46">
        <v>50</v>
      </c>
      <c r="I219" s="46"/>
      <c r="J219" s="46"/>
      <c r="K219" s="40">
        <f t="shared" si="45"/>
        <v>76</v>
      </c>
      <c r="L219" s="41" t="str">
        <f t="shared" si="46"/>
        <v>Tốt</v>
      </c>
      <c r="M219" s="82"/>
    </row>
    <row r="220" spans="1:13" s="5" customFormat="1" ht="31.5" customHeight="1" x14ac:dyDescent="0.25">
      <c r="A220" s="117">
        <v>27</v>
      </c>
      <c r="B220" s="169" t="s">
        <v>438</v>
      </c>
      <c r="C220" s="166" t="s">
        <v>439</v>
      </c>
      <c r="D220" s="167" t="s">
        <v>440</v>
      </c>
      <c r="E220" s="53">
        <v>88</v>
      </c>
      <c r="F220" s="38" t="str">
        <f t="shared" si="47"/>
        <v>Tốt</v>
      </c>
      <c r="G220" s="46">
        <v>32</v>
      </c>
      <c r="H220" s="46">
        <v>60</v>
      </c>
      <c r="I220" s="46"/>
      <c r="J220" s="46"/>
      <c r="K220" s="40">
        <f t="shared" si="45"/>
        <v>92</v>
      </c>
      <c r="L220" s="41" t="s">
        <v>441</v>
      </c>
      <c r="M220" s="72" t="s">
        <v>435</v>
      </c>
    </row>
    <row r="221" spans="1:13" s="5" customFormat="1" ht="33.950000000000003" customHeight="1" x14ac:dyDescent="0.25">
      <c r="A221" s="117">
        <v>28</v>
      </c>
      <c r="B221" s="169" t="s">
        <v>442</v>
      </c>
      <c r="C221" s="166" t="s">
        <v>290</v>
      </c>
      <c r="D221" s="167" t="s">
        <v>443</v>
      </c>
      <c r="E221" s="53">
        <v>85</v>
      </c>
      <c r="F221" s="38" t="str">
        <f t="shared" si="47"/>
        <v>Tốt</v>
      </c>
      <c r="G221" s="46">
        <v>28</v>
      </c>
      <c r="H221" s="46">
        <v>50</v>
      </c>
      <c r="I221" s="46"/>
      <c r="J221" s="46"/>
      <c r="K221" s="40">
        <f t="shared" si="45"/>
        <v>78</v>
      </c>
      <c r="L221" s="41" t="str">
        <f t="shared" si="46"/>
        <v>Tốt</v>
      </c>
      <c r="M221" s="82"/>
    </row>
    <row r="222" spans="1:13" s="5" customFormat="1" ht="18.75" customHeight="1" x14ac:dyDescent="0.25">
      <c r="A222" s="117">
        <v>29</v>
      </c>
      <c r="B222" s="169" t="s">
        <v>444</v>
      </c>
      <c r="C222" s="166" t="s">
        <v>403</v>
      </c>
      <c r="D222" s="167" t="s">
        <v>445</v>
      </c>
      <c r="E222" s="53">
        <v>75</v>
      </c>
      <c r="F222" s="38" t="str">
        <f t="shared" si="47"/>
        <v>Tốt</v>
      </c>
      <c r="G222" s="46">
        <v>28</v>
      </c>
      <c r="H222" s="46">
        <v>50</v>
      </c>
      <c r="I222" s="46"/>
      <c r="J222" s="46"/>
      <c r="K222" s="40">
        <f t="shared" si="45"/>
        <v>78</v>
      </c>
      <c r="L222" s="41" t="str">
        <f t="shared" si="46"/>
        <v>Tốt</v>
      </c>
      <c r="M222" s="78"/>
    </row>
    <row r="223" spans="1:13" s="5" customFormat="1" ht="18.75" customHeight="1" x14ac:dyDescent="0.25">
      <c r="A223" s="117">
        <v>30</v>
      </c>
      <c r="B223" s="169" t="s">
        <v>446</v>
      </c>
      <c r="C223" s="166" t="s">
        <v>447</v>
      </c>
      <c r="D223" s="167" t="s">
        <v>448</v>
      </c>
      <c r="E223" s="53">
        <v>81</v>
      </c>
      <c r="F223" s="38" t="str">
        <f t="shared" si="47"/>
        <v>Tốt</v>
      </c>
      <c r="G223" s="46">
        <v>32</v>
      </c>
      <c r="H223" s="46">
        <v>50</v>
      </c>
      <c r="I223" s="46"/>
      <c r="J223" s="46"/>
      <c r="K223" s="40">
        <f t="shared" si="45"/>
        <v>82</v>
      </c>
      <c r="L223" s="41" t="str">
        <f t="shared" si="46"/>
        <v>Tốt</v>
      </c>
      <c r="M223" s="78"/>
    </row>
    <row r="224" spans="1:13" s="5" customFormat="1" ht="18.75" x14ac:dyDescent="0.25">
      <c r="A224" s="117">
        <v>31</v>
      </c>
      <c r="B224" s="175" t="s">
        <v>449</v>
      </c>
      <c r="C224" s="166" t="s">
        <v>450</v>
      </c>
      <c r="D224" s="167" t="s">
        <v>451</v>
      </c>
      <c r="E224" s="53">
        <v>80</v>
      </c>
      <c r="F224" s="38" t="str">
        <f t="shared" si="47"/>
        <v>Tốt</v>
      </c>
      <c r="G224" s="46">
        <v>30</v>
      </c>
      <c r="H224" s="46">
        <v>50</v>
      </c>
      <c r="I224" s="46"/>
      <c r="J224" s="46"/>
      <c r="K224" s="40">
        <f t="shared" si="45"/>
        <v>80</v>
      </c>
      <c r="L224" s="41" t="str">
        <f t="shared" si="46"/>
        <v>Tốt</v>
      </c>
      <c r="M224" s="19"/>
    </row>
    <row r="225" spans="1:13" s="5" customFormat="1" ht="37.700000000000003" customHeight="1" x14ac:dyDescent="0.25">
      <c r="A225" s="117">
        <v>32</v>
      </c>
      <c r="B225" s="56" t="s">
        <v>452</v>
      </c>
      <c r="C225" s="80" t="s">
        <v>453</v>
      </c>
      <c r="D225" s="176" t="s">
        <v>454</v>
      </c>
      <c r="E225" s="53">
        <v>81</v>
      </c>
      <c r="F225" s="38" t="str">
        <f t="shared" si="47"/>
        <v>Tốt</v>
      </c>
      <c r="G225" s="46">
        <v>25</v>
      </c>
      <c r="H225" s="46">
        <v>50</v>
      </c>
      <c r="I225" s="46"/>
      <c r="J225" s="46"/>
      <c r="K225" s="40">
        <f>G225+H225+I225-J225</f>
        <v>75</v>
      </c>
      <c r="L225" s="41" t="str">
        <f t="shared" si="46"/>
        <v>Tốt</v>
      </c>
      <c r="M225" s="82"/>
    </row>
    <row r="226" spans="1:13" s="5" customFormat="1" ht="23.45" customHeight="1" x14ac:dyDescent="0.25">
      <c r="A226" s="100" t="s">
        <v>455</v>
      </c>
      <c r="B226" s="164" t="s">
        <v>456</v>
      </c>
      <c r="C226" s="23"/>
      <c r="D226" s="177"/>
      <c r="E226" s="178"/>
      <c r="F226" s="178"/>
      <c r="G226" s="179"/>
      <c r="H226" s="179"/>
      <c r="I226" s="179"/>
      <c r="J226" s="179"/>
      <c r="K226" s="73"/>
      <c r="L226" s="180"/>
      <c r="M226" s="181"/>
    </row>
    <row r="227" spans="1:13" s="5" customFormat="1" ht="26.25" customHeight="1" x14ac:dyDescent="0.25">
      <c r="A227" s="27" t="s">
        <v>29</v>
      </c>
      <c r="B227" s="28" t="s">
        <v>30</v>
      </c>
      <c r="C227" s="29"/>
      <c r="D227" s="27"/>
      <c r="E227" s="27"/>
      <c r="F227" s="30"/>
      <c r="G227" s="48"/>
      <c r="H227" s="48"/>
      <c r="I227" s="48"/>
      <c r="J227" s="48"/>
      <c r="K227" s="40"/>
      <c r="L227" s="49"/>
      <c r="M227" s="50"/>
    </row>
    <row r="228" spans="1:13" s="5" customFormat="1" ht="26.25" customHeight="1" x14ac:dyDescent="0.25">
      <c r="A228" s="182">
        <v>1</v>
      </c>
      <c r="B228" s="34" t="s">
        <v>457</v>
      </c>
      <c r="C228" s="183" t="s">
        <v>458</v>
      </c>
      <c r="D228" s="184">
        <v>11100096279</v>
      </c>
      <c r="E228" s="53">
        <v>91</v>
      </c>
      <c r="F228" s="38" t="str">
        <f t="shared" ref="F228:F243" si="48">IF(AND($E228&gt;=90,$E228&lt;=100),"Xuất sắc",IF(AND($E228&gt;=75,$E228&lt;90),"Tốt",IF(AND($E228&gt;=50,$E228&lt;75),"Hoàn thành",IF(AND($E228&lt;50,$E228&gt;0),"Không hoàn thành",IF($E228=0,"Không đánh giá","")))))</f>
        <v>Xuất sắc</v>
      </c>
      <c r="G228" s="46">
        <v>33</v>
      </c>
      <c r="H228" s="46">
        <v>60</v>
      </c>
      <c r="I228" s="46"/>
      <c r="J228" s="46"/>
      <c r="K228" s="40">
        <f t="shared" ref="K228:K243" si="49">G228+H228+I228-J228</f>
        <v>93</v>
      </c>
      <c r="L228" s="41" t="str">
        <f t="shared" ref="L228:L243" si="50">IF(AND($K228&gt;=90,$K228&lt;=100),"Xuất sắc",IF(AND($K228&gt;=75,$K228&lt;90),"Tốt",IF(AND($K228&gt;=50,$K228&lt;75),"Hoàn thành",IF(AND($K228&lt;50,$K228&gt;0),"Không hoàn thành",IF($K228=0,"Không đánh giá","")))))</f>
        <v>Xuất sắc</v>
      </c>
      <c r="M228" s="82"/>
    </row>
    <row r="229" spans="1:13" s="5" customFormat="1" ht="18.75" customHeight="1" x14ac:dyDescent="0.25">
      <c r="A229" s="182">
        <v>2</v>
      </c>
      <c r="B229" s="34" t="s">
        <v>307</v>
      </c>
      <c r="C229" s="183" t="s">
        <v>57</v>
      </c>
      <c r="D229" s="184">
        <v>11100110132</v>
      </c>
      <c r="E229" s="53">
        <v>84</v>
      </c>
      <c r="F229" s="38" t="str">
        <f t="shared" si="48"/>
        <v>Tốt</v>
      </c>
      <c r="G229" s="46">
        <v>28</v>
      </c>
      <c r="H229" s="46">
        <v>50</v>
      </c>
      <c r="I229" s="46"/>
      <c r="J229" s="46"/>
      <c r="K229" s="40">
        <f t="shared" si="49"/>
        <v>78</v>
      </c>
      <c r="L229" s="41" t="str">
        <f t="shared" si="50"/>
        <v>Tốt</v>
      </c>
      <c r="M229" s="78"/>
    </row>
    <row r="230" spans="1:13" s="5" customFormat="1" ht="34.5" customHeight="1" x14ac:dyDescent="0.25">
      <c r="A230" s="182">
        <v>3</v>
      </c>
      <c r="B230" s="34" t="s">
        <v>459</v>
      </c>
      <c r="C230" s="183" t="s">
        <v>80</v>
      </c>
      <c r="D230" s="184">
        <v>11100082586</v>
      </c>
      <c r="E230" s="53">
        <v>94</v>
      </c>
      <c r="F230" s="38" t="str">
        <f t="shared" si="48"/>
        <v>Xuất sắc</v>
      </c>
      <c r="G230" s="46">
        <v>33</v>
      </c>
      <c r="H230" s="46">
        <v>60</v>
      </c>
      <c r="I230" s="46"/>
      <c r="J230" s="46"/>
      <c r="K230" s="40">
        <f t="shared" si="49"/>
        <v>93</v>
      </c>
      <c r="L230" s="41" t="str">
        <f t="shared" si="50"/>
        <v>Xuất sắc</v>
      </c>
      <c r="M230" s="72"/>
    </row>
    <row r="231" spans="1:13" s="5" customFormat="1" ht="26.25" customHeight="1" x14ac:dyDescent="0.25">
      <c r="A231" s="182">
        <v>4</v>
      </c>
      <c r="B231" s="34" t="s">
        <v>460</v>
      </c>
      <c r="C231" s="183" t="s">
        <v>250</v>
      </c>
      <c r="D231" s="184">
        <v>60300000132</v>
      </c>
      <c r="E231" s="53">
        <v>94</v>
      </c>
      <c r="F231" s="38" t="str">
        <f t="shared" si="48"/>
        <v>Xuất sắc</v>
      </c>
      <c r="G231" s="46">
        <v>33</v>
      </c>
      <c r="H231" s="46">
        <v>60</v>
      </c>
      <c r="I231" s="46"/>
      <c r="J231" s="46"/>
      <c r="K231" s="40">
        <f t="shared" si="49"/>
        <v>93</v>
      </c>
      <c r="L231" s="41" t="str">
        <f t="shared" si="50"/>
        <v>Xuất sắc</v>
      </c>
      <c r="M231" s="78"/>
    </row>
    <row r="232" spans="1:13" s="5" customFormat="1" ht="26.25" customHeight="1" x14ac:dyDescent="0.25">
      <c r="A232" s="182">
        <v>5</v>
      </c>
      <c r="B232" s="34" t="s">
        <v>461</v>
      </c>
      <c r="C232" s="183" t="s">
        <v>240</v>
      </c>
      <c r="D232" s="184">
        <v>11100071858</v>
      </c>
      <c r="E232" s="53">
        <v>85</v>
      </c>
      <c r="F232" s="38" t="str">
        <f t="shared" si="48"/>
        <v>Tốt</v>
      </c>
      <c r="G232" s="46">
        <v>34</v>
      </c>
      <c r="H232" s="46">
        <v>50</v>
      </c>
      <c r="I232" s="46"/>
      <c r="J232" s="46"/>
      <c r="K232" s="40">
        <f t="shared" si="49"/>
        <v>84</v>
      </c>
      <c r="L232" s="41" t="str">
        <f t="shared" si="50"/>
        <v>Tốt</v>
      </c>
      <c r="M232" s="78"/>
    </row>
    <row r="233" spans="1:13" s="5" customFormat="1" ht="36.75" customHeight="1" x14ac:dyDescent="0.25">
      <c r="A233" s="182">
        <v>6</v>
      </c>
      <c r="B233" s="34" t="s">
        <v>462</v>
      </c>
      <c r="C233" s="183" t="s">
        <v>463</v>
      </c>
      <c r="D233" s="184">
        <v>11100109963</v>
      </c>
      <c r="E233" s="53">
        <v>95</v>
      </c>
      <c r="F233" s="38" t="str">
        <f t="shared" si="48"/>
        <v>Xuất sắc</v>
      </c>
      <c r="G233" s="46">
        <v>31.5</v>
      </c>
      <c r="H233" s="46">
        <v>60</v>
      </c>
      <c r="I233" s="46"/>
      <c r="J233" s="46"/>
      <c r="K233" s="40">
        <f t="shared" si="49"/>
        <v>91.5</v>
      </c>
      <c r="L233" s="41" t="s">
        <v>441</v>
      </c>
      <c r="M233" s="72" t="s">
        <v>435</v>
      </c>
    </row>
    <row r="234" spans="1:13" s="5" customFormat="1" ht="36" customHeight="1" x14ac:dyDescent="0.25">
      <c r="A234" s="182">
        <v>7</v>
      </c>
      <c r="B234" s="34" t="s">
        <v>464</v>
      </c>
      <c r="C234" s="183" t="s">
        <v>465</v>
      </c>
      <c r="D234" s="184">
        <v>31100001615</v>
      </c>
      <c r="E234" s="53">
        <v>93</v>
      </c>
      <c r="F234" s="38" t="str">
        <f t="shared" si="48"/>
        <v>Xuất sắc</v>
      </c>
      <c r="G234" s="46">
        <v>33</v>
      </c>
      <c r="H234" s="46">
        <v>50</v>
      </c>
      <c r="I234" s="46"/>
      <c r="J234" s="46"/>
      <c r="K234" s="40">
        <f t="shared" si="49"/>
        <v>83</v>
      </c>
      <c r="L234" s="41" t="str">
        <f t="shared" si="50"/>
        <v>Tốt</v>
      </c>
      <c r="M234" s="82"/>
    </row>
    <row r="235" spans="1:13" s="5" customFormat="1" ht="30.75" customHeight="1" x14ac:dyDescent="0.25">
      <c r="A235" s="182">
        <v>8</v>
      </c>
      <c r="B235" s="34" t="s">
        <v>466</v>
      </c>
      <c r="C235" s="183" t="s">
        <v>45</v>
      </c>
      <c r="D235" s="184">
        <v>11100109912</v>
      </c>
      <c r="E235" s="53">
        <v>81</v>
      </c>
      <c r="F235" s="38" t="str">
        <f t="shared" si="48"/>
        <v>Tốt</v>
      </c>
      <c r="G235" s="46">
        <v>32.5</v>
      </c>
      <c r="H235" s="46">
        <v>50</v>
      </c>
      <c r="I235" s="46"/>
      <c r="J235" s="46"/>
      <c r="K235" s="40">
        <f t="shared" si="49"/>
        <v>82.5</v>
      </c>
      <c r="L235" s="41" t="str">
        <f t="shared" si="50"/>
        <v>Tốt</v>
      </c>
      <c r="M235" s="82"/>
    </row>
    <row r="236" spans="1:13" s="5" customFormat="1" ht="34.5" customHeight="1" x14ac:dyDescent="0.25">
      <c r="A236" s="182">
        <v>9</v>
      </c>
      <c r="B236" s="34" t="s">
        <v>47</v>
      </c>
      <c r="C236" s="183" t="s">
        <v>467</v>
      </c>
      <c r="D236" s="184">
        <v>11100000795</v>
      </c>
      <c r="E236" s="53">
        <v>94</v>
      </c>
      <c r="F236" s="38" t="str">
        <f t="shared" si="48"/>
        <v>Xuất sắc</v>
      </c>
      <c r="G236" s="46">
        <v>30</v>
      </c>
      <c r="H236" s="46">
        <v>60</v>
      </c>
      <c r="I236" s="46"/>
      <c r="J236" s="46"/>
      <c r="K236" s="40">
        <f t="shared" si="49"/>
        <v>90</v>
      </c>
      <c r="L236" s="41" t="str">
        <f t="shared" si="50"/>
        <v>Xuất sắc</v>
      </c>
      <c r="M236" s="72"/>
    </row>
    <row r="237" spans="1:13" s="5" customFormat="1" ht="33" customHeight="1" x14ac:dyDescent="0.25">
      <c r="A237" s="182">
        <v>10</v>
      </c>
      <c r="B237" s="34" t="s">
        <v>468</v>
      </c>
      <c r="C237" s="183" t="s">
        <v>469</v>
      </c>
      <c r="D237" s="184">
        <v>11100116900</v>
      </c>
      <c r="E237" s="53">
        <v>96</v>
      </c>
      <c r="F237" s="38" t="str">
        <f t="shared" si="48"/>
        <v>Xuất sắc</v>
      </c>
      <c r="G237" s="46">
        <v>35</v>
      </c>
      <c r="H237" s="46">
        <v>60</v>
      </c>
      <c r="I237" s="46"/>
      <c r="J237" s="46"/>
      <c r="K237" s="40">
        <f t="shared" si="49"/>
        <v>95</v>
      </c>
      <c r="L237" s="41" t="s">
        <v>441</v>
      </c>
      <c r="M237" s="72" t="s">
        <v>435</v>
      </c>
    </row>
    <row r="238" spans="1:13" s="5" customFormat="1" ht="31.5" customHeight="1" x14ac:dyDescent="0.25">
      <c r="A238" s="182">
        <v>11</v>
      </c>
      <c r="B238" s="34" t="s">
        <v>470</v>
      </c>
      <c r="C238" s="80" t="s">
        <v>212</v>
      </c>
      <c r="D238" s="185">
        <v>20500006345</v>
      </c>
      <c r="E238" s="53">
        <v>94</v>
      </c>
      <c r="F238" s="38" t="str">
        <f t="shared" si="48"/>
        <v>Xuất sắc</v>
      </c>
      <c r="G238" s="46">
        <v>32.5</v>
      </c>
      <c r="H238" s="46">
        <v>50</v>
      </c>
      <c r="I238" s="46"/>
      <c r="J238" s="46"/>
      <c r="K238" s="40">
        <f t="shared" si="49"/>
        <v>82.5</v>
      </c>
      <c r="L238" s="41" t="str">
        <f t="shared" si="50"/>
        <v>Tốt</v>
      </c>
      <c r="M238" s="82"/>
    </row>
    <row r="239" spans="1:13" s="107" customFormat="1" ht="33" customHeight="1" x14ac:dyDescent="0.25">
      <c r="A239" s="182">
        <v>12</v>
      </c>
      <c r="B239" s="34" t="s">
        <v>471</v>
      </c>
      <c r="C239" s="80" t="s">
        <v>472</v>
      </c>
      <c r="D239" s="185">
        <v>11100109686</v>
      </c>
      <c r="E239" s="53">
        <v>98</v>
      </c>
      <c r="F239" s="38" t="str">
        <f t="shared" si="48"/>
        <v>Xuất sắc</v>
      </c>
      <c r="G239" s="46">
        <v>36</v>
      </c>
      <c r="H239" s="46">
        <v>60</v>
      </c>
      <c r="I239" s="46"/>
      <c r="J239" s="46">
        <v>2.88</v>
      </c>
      <c r="K239" s="40">
        <f t="shared" si="49"/>
        <v>93.12</v>
      </c>
      <c r="L239" s="41" t="str">
        <f t="shared" si="50"/>
        <v>Xuất sắc</v>
      </c>
      <c r="M239" s="72" t="s">
        <v>117</v>
      </c>
    </row>
    <row r="240" spans="1:13" s="107" customFormat="1" ht="23.45" customHeight="1" x14ac:dyDescent="0.25">
      <c r="A240" s="182">
        <v>13</v>
      </c>
      <c r="B240" s="34" t="s">
        <v>473</v>
      </c>
      <c r="C240" s="80" t="s">
        <v>250</v>
      </c>
      <c r="D240" s="185">
        <v>11100096307</v>
      </c>
      <c r="E240" s="53">
        <v>92</v>
      </c>
      <c r="F240" s="38" t="str">
        <f t="shared" si="48"/>
        <v>Xuất sắc</v>
      </c>
      <c r="G240" s="46">
        <v>29</v>
      </c>
      <c r="H240" s="46">
        <v>60</v>
      </c>
      <c r="I240" s="46"/>
      <c r="J240" s="46"/>
      <c r="K240" s="40">
        <f t="shared" si="49"/>
        <v>89</v>
      </c>
      <c r="L240" s="41" t="str">
        <f t="shared" si="50"/>
        <v>Tốt</v>
      </c>
      <c r="M240" s="106"/>
    </row>
    <row r="241" spans="1:13" s="5" customFormat="1" ht="31.5" customHeight="1" x14ac:dyDescent="0.25">
      <c r="A241" s="182">
        <v>14</v>
      </c>
      <c r="B241" s="34" t="s">
        <v>474</v>
      </c>
      <c r="C241" s="80" t="s">
        <v>36</v>
      </c>
      <c r="D241" s="185">
        <v>11100000714</v>
      </c>
      <c r="E241" s="53">
        <v>93</v>
      </c>
      <c r="F241" s="38" t="str">
        <f t="shared" si="48"/>
        <v>Xuất sắc</v>
      </c>
      <c r="G241" s="46">
        <v>33</v>
      </c>
      <c r="H241" s="46">
        <v>60</v>
      </c>
      <c r="I241" s="46"/>
      <c r="J241" s="46"/>
      <c r="K241" s="40">
        <f t="shared" si="49"/>
        <v>93</v>
      </c>
      <c r="L241" s="41" t="str">
        <f t="shared" si="50"/>
        <v>Xuất sắc</v>
      </c>
      <c r="M241" s="82"/>
    </row>
    <row r="242" spans="1:13" s="5" customFormat="1" ht="23.45" customHeight="1" x14ac:dyDescent="0.25">
      <c r="A242" s="182">
        <v>15</v>
      </c>
      <c r="B242" s="34" t="s">
        <v>475</v>
      </c>
      <c r="C242" s="80" t="s">
        <v>268</v>
      </c>
      <c r="D242" s="185">
        <v>11100067051</v>
      </c>
      <c r="E242" s="53">
        <v>83</v>
      </c>
      <c r="F242" s="38" t="str">
        <f t="shared" si="48"/>
        <v>Tốt</v>
      </c>
      <c r="G242" s="46">
        <v>30</v>
      </c>
      <c r="H242" s="46">
        <v>50</v>
      </c>
      <c r="I242" s="46"/>
      <c r="J242" s="46"/>
      <c r="K242" s="40">
        <f t="shared" si="49"/>
        <v>80</v>
      </c>
      <c r="L242" s="41" t="str">
        <f t="shared" si="50"/>
        <v>Tốt</v>
      </c>
      <c r="M242" s="78"/>
    </row>
    <row r="243" spans="1:13" s="99" customFormat="1" ht="23.45" customHeight="1" x14ac:dyDescent="0.25">
      <c r="A243" s="182">
        <v>16</v>
      </c>
      <c r="B243" s="34" t="s">
        <v>462</v>
      </c>
      <c r="C243" s="80" t="s">
        <v>476</v>
      </c>
      <c r="D243" s="185">
        <v>30800000127</v>
      </c>
      <c r="E243" s="53">
        <v>84</v>
      </c>
      <c r="F243" s="38" t="str">
        <f t="shared" si="48"/>
        <v>Tốt</v>
      </c>
      <c r="G243" s="46">
        <v>33</v>
      </c>
      <c r="H243" s="46">
        <v>50</v>
      </c>
      <c r="I243" s="46"/>
      <c r="J243" s="46"/>
      <c r="K243" s="40">
        <f t="shared" si="49"/>
        <v>83</v>
      </c>
      <c r="L243" s="41" t="str">
        <f t="shared" si="50"/>
        <v>Tốt</v>
      </c>
      <c r="M243" s="98"/>
    </row>
    <row r="244" spans="1:13" s="99" customFormat="1" ht="31.5" customHeight="1" x14ac:dyDescent="0.25">
      <c r="A244" s="21" t="s">
        <v>477</v>
      </c>
      <c r="B244" s="186" t="s">
        <v>478</v>
      </c>
      <c r="C244" s="187"/>
      <c r="D244" s="188"/>
      <c r="E244" s="132"/>
      <c r="F244" s="132"/>
      <c r="G244" s="133"/>
      <c r="H244" s="189"/>
      <c r="I244" s="47"/>
      <c r="J244" s="47"/>
      <c r="K244" s="73"/>
      <c r="L244" s="134"/>
      <c r="M244" s="105"/>
    </row>
    <row r="245" spans="1:13" s="5" customFormat="1" ht="31.5" customHeight="1" x14ac:dyDescent="0.25">
      <c r="A245" s="27" t="s">
        <v>29</v>
      </c>
      <c r="B245" s="28" t="s">
        <v>30</v>
      </c>
      <c r="C245" s="29"/>
      <c r="D245" s="27"/>
      <c r="E245" s="27"/>
      <c r="F245" s="30"/>
      <c r="G245" s="48"/>
      <c r="H245" s="48"/>
      <c r="I245" s="48"/>
      <c r="J245" s="48"/>
      <c r="K245" s="40"/>
      <c r="L245" s="49"/>
      <c r="M245" s="50"/>
    </row>
    <row r="246" spans="1:13" s="5" customFormat="1" ht="30.75" customHeight="1" x14ac:dyDescent="0.25">
      <c r="A246" s="75">
        <v>1</v>
      </c>
      <c r="B246" s="190" t="s">
        <v>479</v>
      </c>
      <c r="C246" s="191" t="s">
        <v>140</v>
      </c>
      <c r="D246" s="53">
        <v>81000000899</v>
      </c>
      <c r="E246" s="53">
        <v>90</v>
      </c>
      <c r="F246" s="38" t="str">
        <f t="shared" ref="F246:F271" si="51">IF(AND($E246&gt;=90,$E246&lt;=100),"Xuất sắc",IF(AND($E246&gt;=75,$E246&lt;90),"Tốt",IF(AND($E246&gt;=50,$E246&lt;75),"Hoàn thành",IF(AND($E246&lt;50,$E246&gt;0),"Không hoàn thành",IF($E246=0,"Không đánh giá","")))))</f>
        <v>Xuất sắc</v>
      </c>
      <c r="G246" s="46">
        <v>36</v>
      </c>
      <c r="H246" s="46">
        <v>60</v>
      </c>
      <c r="I246" s="46"/>
      <c r="J246" s="46"/>
      <c r="K246" s="40">
        <f t="shared" ref="K246:K271" si="52">G246+H246+I246-J246</f>
        <v>96</v>
      </c>
      <c r="L246" s="41" t="str">
        <f t="shared" ref="L246:L270" si="53">IF(AND($K246&gt;=90,$K246&lt;=100),"Xuất sắc",IF(AND($K246&gt;=75,$K246&lt;90),"Tốt",IF(AND($K246&gt;=50,$K246&lt;75),"Hoàn thành",IF(AND($K246&lt;50,$K246&gt;0),"Không hoàn thành",IF($K246=0,"Không đánh giá","")))))</f>
        <v>Xuất sắc</v>
      </c>
      <c r="M246" s="72"/>
    </row>
    <row r="247" spans="1:13" s="5" customFormat="1" ht="23.45" customHeight="1" x14ac:dyDescent="0.25">
      <c r="A247" s="75">
        <v>2</v>
      </c>
      <c r="B247" s="192" t="s">
        <v>480</v>
      </c>
      <c r="C247" s="193" t="s">
        <v>481</v>
      </c>
      <c r="D247" s="53">
        <v>11100082750</v>
      </c>
      <c r="E247" s="53">
        <v>93</v>
      </c>
      <c r="F247" s="38" t="str">
        <f t="shared" si="51"/>
        <v>Xuất sắc</v>
      </c>
      <c r="G247" s="46">
        <v>35</v>
      </c>
      <c r="H247" s="46">
        <v>50</v>
      </c>
      <c r="I247" s="46"/>
      <c r="J247" s="46"/>
      <c r="K247" s="40">
        <f t="shared" si="52"/>
        <v>85</v>
      </c>
      <c r="L247" s="41" t="str">
        <f t="shared" si="53"/>
        <v>Tốt</v>
      </c>
      <c r="M247" s="78"/>
    </row>
    <row r="248" spans="1:13" s="5" customFormat="1" ht="23.45" customHeight="1" x14ac:dyDescent="0.25">
      <c r="A248" s="75">
        <v>3</v>
      </c>
      <c r="B248" s="192" t="s">
        <v>74</v>
      </c>
      <c r="C248" s="193" t="s">
        <v>482</v>
      </c>
      <c r="D248" s="53">
        <v>11100119656</v>
      </c>
      <c r="E248" s="53">
        <v>97</v>
      </c>
      <c r="F248" s="38" t="str">
        <f t="shared" si="51"/>
        <v>Xuất sắc</v>
      </c>
      <c r="G248" s="46">
        <v>36</v>
      </c>
      <c r="H248" s="46">
        <v>60</v>
      </c>
      <c r="I248" s="46"/>
      <c r="J248" s="46"/>
      <c r="K248" s="40">
        <f t="shared" si="52"/>
        <v>96</v>
      </c>
      <c r="L248" s="41" t="str">
        <f t="shared" si="53"/>
        <v>Xuất sắc</v>
      </c>
      <c r="M248" s="78"/>
    </row>
    <row r="249" spans="1:13" s="5" customFormat="1" ht="23.45" customHeight="1" x14ac:dyDescent="0.25">
      <c r="A249" s="75">
        <v>4</v>
      </c>
      <c r="B249" s="190" t="s">
        <v>483</v>
      </c>
      <c r="C249" s="191" t="s">
        <v>484</v>
      </c>
      <c r="D249" s="53">
        <v>11100096269</v>
      </c>
      <c r="E249" s="53">
        <v>81</v>
      </c>
      <c r="F249" s="38" t="str">
        <f t="shared" si="51"/>
        <v>Tốt</v>
      </c>
      <c r="G249" s="46">
        <v>34</v>
      </c>
      <c r="H249" s="46">
        <v>50</v>
      </c>
      <c r="I249" s="46"/>
      <c r="J249" s="46"/>
      <c r="K249" s="40">
        <f t="shared" si="52"/>
        <v>84</v>
      </c>
      <c r="L249" s="41" t="str">
        <f t="shared" si="53"/>
        <v>Tốt</v>
      </c>
      <c r="M249" s="78"/>
    </row>
    <row r="250" spans="1:13" s="5" customFormat="1" ht="23.45" customHeight="1" x14ac:dyDescent="0.25">
      <c r="A250" s="75">
        <v>5</v>
      </c>
      <c r="B250" s="192" t="s">
        <v>74</v>
      </c>
      <c r="C250" s="193" t="s">
        <v>485</v>
      </c>
      <c r="D250" s="53">
        <v>11100109469</v>
      </c>
      <c r="E250" s="53">
        <v>94</v>
      </c>
      <c r="F250" s="38" t="str">
        <f t="shared" si="51"/>
        <v>Xuất sắc</v>
      </c>
      <c r="G250" s="46">
        <v>37</v>
      </c>
      <c r="H250" s="46">
        <v>60</v>
      </c>
      <c r="I250" s="46"/>
      <c r="J250" s="46"/>
      <c r="K250" s="40">
        <f t="shared" si="52"/>
        <v>97</v>
      </c>
      <c r="L250" s="41" t="str">
        <f t="shared" si="53"/>
        <v>Xuất sắc</v>
      </c>
      <c r="M250" s="78"/>
    </row>
    <row r="251" spans="1:13" s="5" customFormat="1" ht="28.5" customHeight="1" x14ac:dyDescent="0.25">
      <c r="A251" s="75">
        <v>6</v>
      </c>
      <c r="B251" s="192" t="s">
        <v>486</v>
      </c>
      <c r="C251" s="193" t="s">
        <v>45</v>
      </c>
      <c r="D251" s="53">
        <v>11100096278</v>
      </c>
      <c r="E251" s="53">
        <v>81</v>
      </c>
      <c r="F251" s="38" t="str">
        <f t="shared" si="51"/>
        <v>Tốt</v>
      </c>
      <c r="G251" s="46">
        <v>34</v>
      </c>
      <c r="H251" s="46">
        <v>50</v>
      </c>
      <c r="I251" s="46"/>
      <c r="J251" s="46"/>
      <c r="K251" s="40">
        <f>G251+H251+I251-J251</f>
        <v>84</v>
      </c>
      <c r="L251" s="41" t="str">
        <f t="shared" si="53"/>
        <v>Tốt</v>
      </c>
      <c r="M251" s="72"/>
    </row>
    <row r="252" spans="1:13" s="5" customFormat="1" ht="33.950000000000003" customHeight="1" x14ac:dyDescent="0.25">
      <c r="A252" s="75">
        <v>7</v>
      </c>
      <c r="B252" s="190" t="s">
        <v>487</v>
      </c>
      <c r="C252" s="191" t="s">
        <v>45</v>
      </c>
      <c r="D252" s="53">
        <v>81000000898</v>
      </c>
      <c r="E252" s="53">
        <v>91</v>
      </c>
      <c r="F252" s="38" t="str">
        <f t="shared" si="51"/>
        <v>Xuất sắc</v>
      </c>
      <c r="G252" s="46">
        <v>34</v>
      </c>
      <c r="H252" s="46">
        <v>60</v>
      </c>
      <c r="I252" s="46"/>
      <c r="J252" s="46"/>
      <c r="K252" s="40">
        <f t="shared" si="52"/>
        <v>94</v>
      </c>
      <c r="L252" s="41" t="s">
        <v>441</v>
      </c>
      <c r="M252" s="82" t="s">
        <v>143</v>
      </c>
    </row>
    <row r="253" spans="1:13" s="5" customFormat="1" ht="23.45" customHeight="1" x14ac:dyDescent="0.25">
      <c r="A253" s="75">
        <v>8</v>
      </c>
      <c r="B253" s="192" t="s">
        <v>488</v>
      </c>
      <c r="C253" s="193" t="s">
        <v>170</v>
      </c>
      <c r="D253" s="53">
        <v>11100000727</v>
      </c>
      <c r="E253" s="53">
        <v>94</v>
      </c>
      <c r="F253" s="38" t="str">
        <f t="shared" si="51"/>
        <v>Xuất sắc</v>
      </c>
      <c r="G253" s="46">
        <v>37</v>
      </c>
      <c r="H253" s="46">
        <v>60</v>
      </c>
      <c r="I253" s="46"/>
      <c r="J253" s="46"/>
      <c r="K253" s="40">
        <f t="shared" si="52"/>
        <v>97</v>
      </c>
      <c r="L253" s="41" t="str">
        <f t="shared" si="53"/>
        <v>Xuất sắc</v>
      </c>
      <c r="M253" s="78"/>
    </row>
    <row r="254" spans="1:13" s="5" customFormat="1" ht="23.45" customHeight="1" x14ac:dyDescent="0.25">
      <c r="A254" s="75">
        <v>9</v>
      </c>
      <c r="B254" s="192" t="s">
        <v>249</v>
      </c>
      <c r="C254" s="193" t="s">
        <v>328</v>
      </c>
      <c r="D254" s="53">
        <v>11100096272</v>
      </c>
      <c r="E254" s="53">
        <v>81</v>
      </c>
      <c r="F254" s="38" t="str">
        <f t="shared" si="51"/>
        <v>Tốt</v>
      </c>
      <c r="G254" s="46">
        <v>34</v>
      </c>
      <c r="H254" s="46">
        <v>50</v>
      </c>
      <c r="I254" s="46"/>
      <c r="J254" s="46"/>
      <c r="K254" s="40">
        <f t="shared" si="52"/>
        <v>84</v>
      </c>
      <c r="L254" s="41" t="str">
        <f t="shared" si="53"/>
        <v>Tốt</v>
      </c>
      <c r="M254" s="78"/>
    </row>
    <row r="255" spans="1:13" s="5" customFormat="1" ht="31.5" customHeight="1" x14ac:dyDescent="0.25">
      <c r="A255" s="75">
        <v>10</v>
      </c>
      <c r="B255" s="190" t="s">
        <v>489</v>
      </c>
      <c r="C255" s="191" t="s">
        <v>288</v>
      </c>
      <c r="D255" s="53">
        <v>11100096289</v>
      </c>
      <c r="E255" s="53">
        <v>92</v>
      </c>
      <c r="F255" s="38" t="str">
        <f t="shared" si="51"/>
        <v>Xuất sắc</v>
      </c>
      <c r="G255" s="46">
        <v>37</v>
      </c>
      <c r="H255" s="46">
        <v>50</v>
      </c>
      <c r="I255" s="46"/>
      <c r="J255" s="46"/>
      <c r="K255" s="40">
        <f t="shared" si="52"/>
        <v>87</v>
      </c>
      <c r="L255" s="41" t="str">
        <f t="shared" si="53"/>
        <v>Tốt</v>
      </c>
      <c r="M255" s="72"/>
    </row>
    <row r="256" spans="1:13" s="5" customFormat="1" ht="23.45" customHeight="1" x14ac:dyDescent="0.25">
      <c r="A256" s="75">
        <v>11</v>
      </c>
      <c r="B256" s="192" t="s">
        <v>490</v>
      </c>
      <c r="C256" s="193" t="s">
        <v>491</v>
      </c>
      <c r="D256" s="53">
        <v>11100000802</v>
      </c>
      <c r="E256" s="53">
        <v>91</v>
      </c>
      <c r="F256" s="38" t="str">
        <f t="shared" si="51"/>
        <v>Xuất sắc</v>
      </c>
      <c r="G256" s="46">
        <v>36</v>
      </c>
      <c r="H256" s="46">
        <v>50</v>
      </c>
      <c r="I256" s="46"/>
      <c r="J256" s="46"/>
      <c r="K256" s="40">
        <f t="shared" si="52"/>
        <v>86</v>
      </c>
      <c r="L256" s="41" t="str">
        <f t="shared" si="53"/>
        <v>Tốt</v>
      </c>
      <c r="M256" s="78"/>
    </row>
    <row r="257" spans="1:13" s="5" customFormat="1" ht="23.45" customHeight="1" x14ac:dyDescent="0.25">
      <c r="A257" s="75">
        <v>12</v>
      </c>
      <c r="B257" s="190" t="s">
        <v>492</v>
      </c>
      <c r="C257" s="191" t="s">
        <v>493</v>
      </c>
      <c r="D257" s="53">
        <v>11100071847</v>
      </c>
      <c r="E257" s="53">
        <v>89</v>
      </c>
      <c r="F257" s="38" t="str">
        <f t="shared" si="51"/>
        <v>Tốt</v>
      </c>
      <c r="G257" s="46">
        <v>37</v>
      </c>
      <c r="H257" s="46">
        <v>50</v>
      </c>
      <c r="I257" s="46"/>
      <c r="J257" s="46"/>
      <c r="K257" s="40">
        <f t="shared" si="52"/>
        <v>87</v>
      </c>
      <c r="L257" s="41" t="str">
        <f t="shared" si="53"/>
        <v>Tốt</v>
      </c>
      <c r="M257" s="78"/>
    </row>
    <row r="258" spans="1:13" s="5" customFormat="1" ht="23.45" customHeight="1" x14ac:dyDescent="0.25">
      <c r="A258" s="75">
        <v>13</v>
      </c>
      <c r="B258" s="192" t="s">
        <v>74</v>
      </c>
      <c r="C258" s="193" t="s">
        <v>36</v>
      </c>
      <c r="D258" s="53">
        <v>11100096301</v>
      </c>
      <c r="E258" s="53">
        <v>93</v>
      </c>
      <c r="F258" s="38" t="str">
        <f t="shared" si="51"/>
        <v>Xuất sắc</v>
      </c>
      <c r="G258" s="46">
        <v>36</v>
      </c>
      <c r="H258" s="46">
        <v>60</v>
      </c>
      <c r="I258" s="46"/>
      <c r="J258" s="46"/>
      <c r="K258" s="40">
        <f t="shared" si="52"/>
        <v>96</v>
      </c>
      <c r="L258" s="41" t="str">
        <f t="shared" si="53"/>
        <v>Xuất sắc</v>
      </c>
      <c r="M258" s="78"/>
    </row>
    <row r="259" spans="1:13" s="5" customFormat="1" ht="23.45" customHeight="1" x14ac:dyDescent="0.25">
      <c r="A259" s="75">
        <v>14</v>
      </c>
      <c r="B259" s="192" t="s">
        <v>235</v>
      </c>
      <c r="C259" s="193" t="s">
        <v>453</v>
      </c>
      <c r="D259" s="53">
        <v>11100097762</v>
      </c>
      <c r="E259" s="53">
        <v>82</v>
      </c>
      <c r="F259" s="38" t="str">
        <f t="shared" si="51"/>
        <v>Tốt</v>
      </c>
      <c r="G259" s="46">
        <v>35</v>
      </c>
      <c r="H259" s="46">
        <v>50</v>
      </c>
      <c r="I259" s="46"/>
      <c r="J259" s="46"/>
      <c r="K259" s="40">
        <f t="shared" si="52"/>
        <v>85</v>
      </c>
      <c r="L259" s="41" t="str">
        <f t="shared" si="53"/>
        <v>Tốt</v>
      </c>
      <c r="M259" s="78"/>
    </row>
    <row r="260" spans="1:13" s="5" customFormat="1" ht="23.45" customHeight="1" x14ac:dyDescent="0.25">
      <c r="A260" s="75">
        <v>15</v>
      </c>
      <c r="B260" s="192" t="s">
        <v>494</v>
      </c>
      <c r="C260" s="193" t="s">
        <v>495</v>
      </c>
      <c r="D260" s="53">
        <v>11100082723</v>
      </c>
      <c r="E260" s="53">
        <v>91</v>
      </c>
      <c r="F260" s="38" t="str">
        <f t="shared" si="51"/>
        <v>Xuất sắc</v>
      </c>
      <c r="G260" s="46">
        <v>35</v>
      </c>
      <c r="H260" s="46">
        <v>60</v>
      </c>
      <c r="I260" s="46"/>
      <c r="J260" s="46"/>
      <c r="K260" s="40">
        <f t="shared" si="52"/>
        <v>95</v>
      </c>
      <c r="L260" s="41" t="str">
        <f t="shared" si="53"/>
        <v>Xuất sắc</v>
      </c>
      <c r="M260" s="78"/>
    </row>
    <row r="261" spans="1:13" s="5" customFormat="1" ht="23.45" customHeight="1" x14ac:dyDescent="0.25">
      <c r="A261" s="75">
        <v>16</v>
      </c>
      <c r="B261" s="190" t="s">
        <v>496</v>
      </c>
      <c r="C261" s="191" t="s">
        <v>497</v>
      </c>
      <c r="D261" s="53">
        <v>11100067215</v>
      </c>
      <c r="E261" s="53">
        <v>82</v>
      </c>
      <c r="F261" s="38" t="str">
        <f t="shared" si="51"/>
        <v>Tốt</v>
      </c>
      <c r="G261" s="46">
        <v>33</v>
      </c>
      <c r="H261" s="46">
        <v>50</v>
      </c>
      <c r="I261" s="46"/>
      <c r="J261" s="46"/>
      <c r="K261" s="40">
        <f t="shared" si="52"/>
        <v>83</v>
      </c>
      <c r="L261" s="41" t="str">
        <f t="shared" si="53"/>
        <v>Tốt</v>
      </c>
      <c r="M261" s="78"/>
    </row>
    <row r="262" spans="1:13" s="5" customFormat="1" ht="23.45" customHeight="1" x14ac:dyDescent="0.25">
      <c r="A262" s="75">
        <v>17</v>
      </c>
      <c r="B262" s="190" t="s">
        <v>101</v>
      </c>
      <c r="C262" s="191" t="s">
        <v>498</v>
      </c>
      <c r="D262" s="53">
        <v>11100096304</v>
      </c>
      <c r="E262" s="53">
        <v>81</v>
      </c>
      <c r="F262" s="38" t="str">
        <f t="shared" si="51"/>
        <v>Tốt</v>
      </c>
      <c r="G262" s="46">
        <v>33</v>
      </c>
      <c r="H262" s="46">
        <v>50</v>
      </c>
      <c r="I262" s="46"/>
      <c r="J262" s="46"/>
      <c r="K262" s="40">
        <f t="shared" si="52"/>
        <v>83</v>
      </c>
      <c r="L262" s="41" t="str">
        <f t="shared" si="53"/>
        <v>Tốt</v>
      </c>
      <c r="M262" s="78"/>
    </row>
    <row r="263" spans="1:13" s="5" customFormat="1" ht="23.45" customHeight="1" x14ac:dyDescent="0.25">
      <c r="A263" s="75">
        <v>18</v>
      </c>
      <c r="B263" s="192" t="s">
        <v>499</v>
      </c>
      <c r="C263" s="193" t="s">
        <v>500</v>
      </c>
      <c r="D263" s="53">
        <v>11100097753</v>
      </c>
      <c r="E263" s="53">
        <v>82</v>
      </c>
      <c r="F263" s="38" t="str">
        <f t="shared" si="51"/>
        <v>Tốt</v>
      </c>
      <c r="G263" s="46">
        <v>33</v>
      </c>
      <c r="H263" s="46">
        <v>50</v>
      </c>
      <c r="I263" s="46"/>
      <c r="J263" s="46"/>
      <c r="K263" s="40">
        <f t="shared" si="52"/>
        <v>83</v>
      </c>
      <c r="L263" s="41" t="str">
        <f t="shared" si="53"/>
        <v>Tốt</v>
      </c>
      <c r="M263" s="78"/>
    </row>
    <row r="264" spans="1:13" s="5" customFormat="1" ht="23.45" customHeight="1" x14ac:dyDescent="0.25">
      <c r="A264" s="75">
        <v>19</v>
      </c>
      <c r="B264" s="192" t="s">
        <v>47</v>
      </c>
      <c r="C264" s="193" t="s">
        <v>247</v>
      </c>
      <c r="D264" s="53">
        <v>11100067217</v>
      </c>
      <c r="E264" s="53">
        <v>81</v>
      </c>
      <c r="F264" s="38" t="str">
        <f t="shared" si="51"/>
        <v>Tốt</v>
      </c>
      <c r="G264" s="46">
        <v>35</v>
      </c>
      <c r="H264" s="46">
        <v>50</v>
      </c>
      <c r="I264" s="46"/>
      <c r="J264" s="46"/>
      <c r="K264" s="40">
        <f t="shared" si="52"/>
        <v>85</v>
      </c>
      <c r="L264" s="41" t="str">
        <f t="shared" si="53"/>
        <v>Tốt</v>
      </c>
      <c r="M264" s="78"/>
    </row>
    <row r="265" spans="1:13" s="5" customFormat="1" ht="23.45" customHeight="1" x14ac:dyDescent="0.25">
      <c r="A265" s="75">
        <v>20</v>
      </c>
      <c r="B265" s="192" t="s">
        <v>501</v>
      </c>
      <c r="C265" s="193" t="s">
        <v>250</v>
      </c>
      <c r="D265" s="53">
        <v>11100067218</v>
      </c>
      <c r="E265" s="53">
        <v>90</v>
      </c>
      <c r="F265" s="38" t="str">
        <f t="shared" si="51"/>
        <v>Xuất sắc</v>
      </c>
      <c r="G265" s="46">
        <v>33</v>
      </c>
      <c r="H265" s="46">
        <v>50</v>
      </c>
      <c r="I265" s="46"/>
      <c r="J265" s="46"/>
      <c r="K265" s="40">
        <f t="shared" si="52"/>
        <v>83</v>
      </c>
      <c r="L265" s="41" t="str">
        <f t="shared" si="53"/>
        <v>Tốt</v>
      </c>
      <c r="M265" s="78"/>
    </row>
    <row r="266" spans="1:13" s="5" customFormat="1" ht="23.45" customHeight="1" x14ac:dyDescent="0.25">
      <c r="A266" s="75">
        <v>21</v>
      </c>
      <c r="B266" s="192" t="s">
        <v>502</v>
      </c>
      <c r="C266" s="193" t="s">
        <v>503</v>
      </c>
      <c r="D266" s="53">
        <v>11100115723</v>
      </c>
      <c r="E266" s="53">
        <v>95</v>
      </c>
      <c r="F266" s="38" t="str">
        <f t="shared" si="51"/>
        <v>Xuất sắc</v>
      </c>
      <c r="G266" s="46">
        <v>34</v>
      </c>
      <c r="H266" s="46">
        <v>50</v>
      </c>
      <c r="I266" s="46"/>
      <c r="J266" s="46"/>
      <c r="K266" s="40">
        <f t="shared" si="52"/>
        <v>84</v>
      </c>
      <c r="L266" s="41" t="str">
        <f t="shared" si="53"/>
        <v>Tốt</v>
      </c>
      <c r="M266" s="78"/>
    </row>
    <row r="267" spans="1:13" s="5" customFormat="1" ht="23.45" customHeight="1" x14ac:dyDescent="0.25">
      <c r="A267" s="75">
        <v>22</v>
      </c>
      <c r="B267" s="192" t="s">
        <v>504</v>
      </c>
      <c r="C267" s="193" t="s">
        <v>115</v>
      </c>
      <c r="D267" s="53">
        <v>60200000602</v>
      </c>
      <c r="E267" s="53">
        <v>81</v>
      </c>
      <c r="F267" s="38" t="str">
        <f t="shared" si="51"/>
        <v>Tốt</v>
      </c>
      <c r="G267" s="46">
        <v>35</v>
      </c>
      <c r="H267" s="46">
        <v>50</v>
      </c>
      <c r="I267" s="46"/>
      <c r="J267" s="46"/>
      <c r="K267" s="40">
        <f t="shared" si="52"/>
        <v>85</v>
      </c>
      <c r="L267" s="41" t="str">
        <f t="shared" si="53"/>
        <v>Tốt</v>
      </c>
      <c r="M267" s="78"/>
    </row>
    <row r="268" spans="1:13" s="5" customFormat="1" ht="33" customHeight="1" x14ac:dyDescent="0.25">
      <c r="A268" s="75">
        <v>23</v>
      </c>
      <c r="B268" s="192" t="s">
        <v>307</v>
      </c>
      <c r="C268" s="193" t="s">
        <v>505</v>
      </c>
      <c r="D268" s="53">
        <v>21000001128</v>
      </c>
      <c r="E268" s="53">
        <v>93</v>
      </c>
      <c r="F268" s="38" t="str">
        <f t="shared" si="51"/>
        <v>Xuất sắc</v>
      </c>
      <c r="G268" s="46">
        <v>34</v>
      </c>
      <c r="H268" s="46">
        <v>60</v>
      </c>
      <c r="I268" s="46"/>
      <c r="J268" s="46">
        <v>2.82</v>
      </c>
      <c r="K268" s="40">
        <f t="shared" si="52"/>
        <v>91.18</v>
      </c>
      <c r="L268" s="41" t="str">
        <f t="shared" si="53"/>
        <v>Xuất sắc</v>
      </c>
      <c r="M268" s="79" t="s">
        <v>506</v>
      </c>
    </row>
    <row r="269" spans="1:13" s="5" customFormat="1" ht="23.45" customHeight="1" x14ac:dyDescent="0.25">
      <c r="A269" s="75">
        <v>24</v>
      </c>
      <c r="B269" s="192" t="s">
        <v>507</v>
      </c>
      <c r="C269" s="193" t="s">
        <v>508</v>
      </c>
      <c r="D269" s="53">
        <v>11100083259</v>
      </c>
      <c r="E269" s="53">
        <v>81</v>
      </c>
      <c r="F269" s="38" t="str">
        <f t="shared" si="51"/>
        <v>Tốt</v>
      </c>
      <c r="G269" s="46">
        <v>35</v>
      </c>
      <c r="H269" s="46">
        <v>60</v>
      </c>
      <c r="I269" s="46"/>
      <c r="J269" s="46"/>
      <c r="K269" s="40">
        <f t="shared" si="52"/>
        <v>95</v>
      </c>
      <c r="L269" s="41" t="str">
        <f t="shared" si="53"/>
        <v>Xuất sắc</v>
      </c>
      <c r="M269" s="78"/>
    </row>
    <row r="270" spans="1:13" s="5" customFormat="1" ht="23.45" customHeight="1" x14ac:dyDescent="0.25">
      <c r="A270" s="75">
        <v>25</v>
      </c>
      <c r="B270" s="192" t="s">
        <v>509</v>
      </c>
      <c r="C270" s="193" t="s">
        <v>510</v>
      </c>
      <c r="D270" s="194">
        <v>21000001100</v>
      </c>
      <c r="E270" s="53">
        <v>94</v>
      </c>
      <c r="F270" s="38" t="str">
        <f t="shared" si="51"/>
        <v>Xuất sắc</v>
      </c>
      <c r="G270" s="46">
        <v>37</v>
      </c>
      <c r="H270" s="46">
        <v>60</v>
      </c>
      <c r="I270" s="46"/>
      <c r="J270" s="46"/>
      <c r="K270" s="40">
        <f t="shared" si="52"/>
        <v>97</v>
      </c>
      <c r="L270" s="41" t="str">
        <f t="shared" si="53"/>
        <v>Xuất sắc</v>
      </c>
      <c r="M270" s="78"/>
    </row>
    <row r="271" spans="1:13" s="5" customFormat="1" ht="36.75" customHeight="1" x14ac:dyDescent="0.25">
      <c r="A271" s="75">
        <v>26</v>
      </c>
      <c r="B271" s="190" t="s">
        <v>511</v>
      </c>
      <c r="C271" s="191" t="s">
        <v>69</v>
      </c>
      <c r="D271" s="194">
        <v>11100096317</v>
      </c>
      <c r="E271" s="53">
        <v>92</v>
      </c>
      <c r="F271" s="38" t="str">
        <f t="shared" si="51"/>
        <v>Xuất sắc</v>
      </c>
      <c r="G271" s="46">
        <v>34</v>
      </c>
      <c r="H271" s="46">
        <v>60</v>
      </c>
      <c r="I271" s="46"/>
      <c r="J271" s="46"/>
      <c r="K271" s="40">
        <f t="shared" si="52"/>
        <v>94</v>
      </c>
      <c r="L271" s="41" t="s">
        <v>441</v>
      </c>
      <c r="M271" s="82" t="s">
        <v>143</v>
      </c>
    </row>
    <row r="272" spans="1:13" s="5" customFormat="1" ht="23.45" customHeight="1" x14ac:dyDescent="0.25">
      <c r="A272" s="21" t="s">
        <v>512</v>
      </c>
      <c r="B272" s="186" t="s">
        <v>513</v>
      </c>
      <c r="C272" s="187"/>
      <c r="D272" s="188"/>
      <c r="E272" s="132"/>
      <c r="F272" s="132"/>
      <c r="G272" s="133"/>
      <c r="H272" s="189"/>
      <c r="I272" s="47"/>
      <c r="J272" s="47"/>
      <c r="K272" s="73"/>
      <c r="L272" s="134"/>
      <c r="M272" s="105"/>
    </row>
    <row r="273" spans="1:13" s="5" customFormat="1" ht="30.75" customHeight="1" x14ac:dyDescent="0.25">
      <c r="A273" s="27" t="s">
        <v>29</v>
      </c>
      <c r="B273" s="28" t="s">
        <v>30</v>
      </c>
      <c r="C273" s="74"/>
      <c r="D273" s="27"/>
      <c r="E273" s="27"/>
      <c r="F273" s="30"/>
      <c r="G273" s="48"/>
      <c r="H273" s="48"/>
      <c r="I273" s="48"/>
      <c r="J273" s="48"/>
      <c r="K273" s="40"/>
      <c r="L273" s="49"/>
      <c r="M273" s="50"/>
    </row>
    <row r="274" spans="1:13" s="55" customFormat="1" ht="32.25" customHeight="1" x14ac:dyDescent="0.25">
      <c r="A274" s="117">
        <v>1</v>
      </c>
      <c r="B274" s="118" t="s">
        <v>514</v>
      </c>
      <c r="C274" s="84" t="s">
        <v>469</v>
      </c>
      <c r="D274" s="195">
        <v>11100000814</v>
      </c>
      <c r="E274" s="53">
        <v>92</v>
      </c>
      <c r="F274" s="38" t="str">
        <f t="shared" ref="F274:F298" si="54">IF(AND($E274&gt;=90,$E274&lt;=100),"Xuất sắc",IF(AND($E274&gt;=75,$E274&lt;90),"Tốt",IF(AND($E274&gt;=50,$E274&lt;75),"Hoàn thành",IF(AND($E274&lt;50,$E274&gt;0),"Không hoàn thành",IF($E274=0,"Không đánh giá","")))))</f>
        <v>Xuất sắc</v>
      </c>
      <c r="G274" s="46">
        <v>34</v>
      </c>
      <c r="H274" s="46">
        <v>60</v>
      </c>
      <c r="I274" s="46"/>
      <c r="J274" s="46">
        <v>2.82</v>
      </c>
      <c r="K274" s="40">
        <f t="shared" ref="K274:K296" si="55">G274+H274+I274-J274</f>
        <v>91.18</v>
      </c>
      <c r="L274" s="41" t="str">
        <f t="shared" ref="L274:L301" si="56">IF(AND($K274&gt;=90,$K274&lt;=100),"Xuất sắc",IF(AND($K274&gt;=75,$K274&lt;90),"Tốt",IF(AND($K274&gt;=50,$K274&lt;75),"Hoàn thành",IF(AND($K274&lt;50,$K274&gt;0),"Không hoàn thành",IF($K274=0,"Không đánh giá","")))))</f>
        <v>Xuất sắc</v>
      </c>
      <c r="M274" s="72" t="s">
        <v>117</v>
      </c>
    </row>
    <row r="275" spans="1:13" s="148" customFormat="1" ht="27.2" customHeight="1" x14ac:dyDescent="0.25">
      <c r="A275" s="117">
        <v>2</v>
      </c>
      <c r="B275" s="118" t="s">
        <v>515</v>
      </c>
      <c r="C275" s="84" t="s">
        <v>516</v>
      </c>
      <c r="D275" s="194">
        <v>11100096323</v>
      </c>
      <c r="E275" s="53">
        <v>92</v>
      </c>
      <c r="F275" s="38" t="str">
        <f t="shared" si="54"/>
        <v>Xuất sắc</v>
      </c>
      <c r="G275" s="46">
        <v>29</v>
      </c>
      <c r="H275" s="46">
        <v>60</v>
      </c>
      <c r="I275" s="46"/>
      <c r="J275" s="46"/>
      <c r="K275" s="40">
        <f t="shared" si="55"/>
        <v>89</v>
      </c>
      <c r="L275" s="41" t="str">
        <f t="shared" si="56"/>
        <v>Tốt</v>
      </c>
      <c r="M275" s="72"/>
    </row>
    <row r="276" spans="1:13" s="148" customFormat="1" ht="33.950000000000003" customHeight="1" x14ac:dyDescent="0.25">
      <c r="A276" s="117">
        <v>3</v>
      </c>
      <c r="B276" s="118" t="s">
        <v>517</v>
      </c>
      <c r="C276" s="84" t="s">
        <v>518</v>
      </c>
      <c r="D276" s="194">
        <v>11100119660</v>
      </c>
      <c r="E276" s="53">
        <v>98</v>
      </c>
      <c r="F276" s="38" t="str">
        <f t="shared" si="54"/>
        <v>Xuất sắc</v>
      </c>
      <c r="G276" s="46">
        <v>31</v>
      </c>
      <c r="H276" s="46">
        <v>50</v>
      </c>
      <c r="I276" s="46"/>
      <c r="J276" s="46"/>
      <c r="K276" s="40">
        <f t="shared" si="55"/>
        <v>81</v>
      </c>
      <c r="L276" s="41" t="str">
        <f t="shared" si="56"/>
        <v>Tốt</v>
      </c>
      <c r="M276" s="72"/>
    </row>
    <row r="277" spans="1:13" s="148" customFormat="1" ht="23.45" customHeight="1" x14ac:dyDescent="0.25">
      <c r="A277" s="117">
        <v>4</v>
      </c>
      <c r="B277" s="118" t="s">
        <v>519</v>
      </c>
      <c r="C277" s="84" t="s">
        <v>115</v>
      </c>
      <c r="D277" s="194">
        <v>21000001731</v>
      </c>
      <c r="E277" s="53">
        <v>77</v>
      </c>
      <c r="F277" s="38" t="str">
        <f t="shared" si="54"/>
        <v>Tốt</v>
      </c>
      <c r="G277" s="46">
        <v>33</v>
      </c>
      <c r="H277" s="46">
        <v>60</v>
      </c>
      <c r="I277" s="46"/>
      <c r="J277" s="46"/>
      <c r="K277" s="40">
        <f t="shared" si="55"/>
        <v>93</v>
      </c>
      <c r="L277" s="41" t="str">
        <f t="shared" si="56"/>
        <v>Xuất sắc</v>
      </c>
      <c r="M277" s="196"/>
    </row>
    <row r="278" spans="1:13" s="148" customFormat="1" ht="23.45" customHeight="1" x14ac:dyDescent="0.25">
      <c r="A278" s="117">
        <v>5</v>
      </c>
      <c r="B278" s="118" t="s">
        <v>520</v>
      </c>
      <c r="C278" s="84" t="s">
        <v>521</v>
      </c>
      <c r="D278" s="194">
        <v>11100000813</v>
      </c>
      <c r="E278" s="53">
        <v>93</v>
      </c>
      <c r="F278" s="38" t="str">
        <f t="shared" si="54"/>
        <v>Xuất sắc</v>
      </c>
      <c r="G278" s="46">
        <v>29</v>
      </c>
      <c r="H278" s="46">
        <v>60</v>
      </c>
      <c r="I278" s="46"/>
      <c r="J278" s="46"/>
      <c r="K278" s="40">
        <f t="shared" si="55"/>
        <v>89</v>
      </c>
      <c r="L278" s="41" t="str">
        <f t="shared" si="56"/>
        <v>Tốt</v>
      </c>
      <c r="M278" s="196"/>
    </row>
    <row r="279" spans="1:13" s="148" customFormat="1" ht="23.45" customHeight="1" x14ac:dyDescent="0.25">
      <c r="A279" s="117">
        <v>6</v>
      </c>
      <c r="B279" s="118" t="s">
        <v>522</v>
      </c>
      <c r="C279" s="84" t="s">
        <v>523</v>
      </c>
      <c r="D279" s="194">
        <v>11100000721</v>
      </c>
      <c r="E279" s="53">
        <v>83</v>
      </c>
      <c r="F279" s="38" t="str">
        <f t="shared" si="54"/>
        <v>Tốt</v>
      </c>
      <c r="G279" s="46">
        <v>30</v>
      </c>
      <c r="H279" s="46">
        <v>50</v>
      </c>
      <c r="I279" s="46"/>
      <c r="J279" s="46"/>
      <c r="K279" s="40">
        <f t="shared" si="55"/>
        <v>80</v>
      </c>
      <c r="L279" s="41" t="str">
        <f t="shared" si="56"/>
        <v>Tốt</v>
      </c>
      <c r="M279" s="196"/>
    </row>
    <row r="280" spans="1:13" s="148" customFormat="1" ht="30.75" customHeight="1" x14ac:dyDescent="0.25">
      <c r="A280" s="117">
        <v>7</v>
      </c>
      <c r="B280" s="118" t="s">
        <v>524</v>
      </c>
      <c r="C280" s="84" t="s">
        <v>301</v>
      </c>
      <c r="D280" s="194">
        <v>11100000784</v>
      </c>
      <c r="E280" s="53">
        <v>95</v>
      </c>
      <c r="F280" s="38" t="str">
        <f t="shared" si="54"/>
        <v>Xuất sắc</v>
      </c>
      <c r="G280" s="46">
        <v>31</v>
      </c>
      <c r="H280" s="46">
        <v>60</v>
      </c>
      <c r="I280" s="46"/>
      <c r="J280" s="46">
        <v>2.73</v>
      </c>
      <c r="K280" s="40">
        <f t="shared" si="55"/>
        <v>88.27</v>
      </c>
      <c r="L280" s="41" t="str">
        <f t="shared" si="56"/>
        <v>Tốt</v>
      </c>
      <c r="M280" s="72" t="s">
        <v>117</v>
      </c>
    </row>
    <row r="281" spans="1:13" s="148" customFormat="1" ht="23.45" customHeight="1" x14ac:dyDescent="0.25">
      <c r="A281" s="117">
        <v>8</v>
      </c>
      <c r="B281" s="118" t="s">
        <v>525</v>
      </c>
      <c r="C281" s="84" t="s">
        <v>516</v>
      </c>
      <c r="D281" s="194">
        <v>11100000773</v>
      </c>
      <c r="E281" s="53">
        <v>85</v>
      </c>
      <c r="F281" s="38" t="str">
        <f t="shared" si="54"/>
        <v>Tốt</v>
      </c>
      <c r="G281" s="46">
        <v>32</v>
      </c>
      <c r="H281" s="46">
        <v>50</v>
      </c>
      <c r="I281" s="46"/>
      <c r="J281" s="46"/>
      <c r="K281" s="40">
        <f t="shared" si="55"/>
        <v>82</v>
      </c>
      <c r="L281" s="41" t="str">
        <f t="shared" si="56"/>
        <v>Tốt</v>
      </c>
      <c r="M281" s="82"/>
    </row>
    <row r="282" spans="1:13" s="148" customFormat="1" ht="23.45" customHeight="1" x14ac:dyDescent="0.25">
      <c r="A282" s="117">
        <v>9</v>
      </c>
      <c r="B282" s="58" t="s">
        <v>526</v>
      </c>
      <c r="C282" s="84" t="s">
        <v>527</v>
      </c>
      <c r="D282" s="194">
        <v>11100000750</v>
      </c>
      <c r="E282" s="53">
        <v>92</v>
      </c>
      <c r="F282" s="38" t="str">
        <f t="shared" si="54"/>
        <v>Xuất sắc</v>
      </c>
      <c r="G282" s="46">
        <v>30</v>
      </c>
      <c r="H282" s="46">
        <v>50</v>
      </c>
      <c r="I282" s="46"/>
      <c r="J282" s="46"/>
      <c r="K282" s="40">
        <f t="shared" si="55"/>
        <v>80</v>
      </c>
      <c r="L282" s="41" t="str">
        <f t="shared" si="56"/>
        <v>Tốt</v>
      </c>
      <c r="M282" s="196"/>
    </row>
    <row r="283" spans="1:13" s="148" customFormat="1" ht="37.5" x14ac:dyDescent="0.25">
      <c r="A283" s="117">
        <v>10</v>
      </c>
      <c r="B283" s="58" t="s">
        <v>528</v>
      </c>
      <c r="C283" s="84" t="s">
        <v>328</v>
      </c>
      <c r="D283" s="194">
        <v>11100000755</v>
      </c>
      <c r="E283" s="53">
        <v>95</v>
      </c>
      <c r="F283" s="38" t="str">
        <f t="shared" si="54"/>
        <v>Xuất sắc</v>
      </c>
      <c r="G283" s="46">
        <v>32</v>
      </c>
      <c r="H283" s="46">
        <v>60</v>
      </c>
      <c r="I283" s="46"/>
      <c r="J283" s="46"/>
      <c r="K283" s="40">
        <f t="shared" si="55"/>
        <v>92</v>
      </c>
      <c r="L283" s="41" t="str">
        <f t="shared" si="56"/>
        <v>Xuất sắc</v>
      </c>
      <c r="M283" s="196"/>
    </row>
    <row r="284" spans="1:13" s="148" customFormat="1" ht="23.45" customHeight="1" x14ac:dyDescent="0.25">
      <c r="A284" s="117">
        <v>11</v>
      </c>
      <c r="B284" s="118" t="s">
        <v>529</v>
      </c>
      <c r="C284" s="84" t="s">
        <v>223</v>
      </c>
      <c r="D284" s="194">
        <v>11100000764</v>
      </c>
      <c r="E284" s="53">
        <v>95</v>
      </c>
      <c r="F284" s="38" t="str">
        <f t="shared" si="54"/>
        <v>Xuất sắc</v>
      </c>
      <c r="G284" s="46">
        <v>30</v>
      </c>
      <c r="H284" s="46">
        <v>60</v>
      </c>
      <c r="I284" s="46"/>
      <c r="J284" s="46"/>
      <c r="K284" s="40">
        <f t="shared" si="55"/>
        <v>90</v>
      </c>
      <c r="L284" s="41" t="str">
        <f t="shared" si="56"/>
        <v>Xuất sắc</v>
      </c>
      <c r="M284" s="196"/>
    </row>
    <row r="285" spans="1:13" s="148" customFormat="1" ht="30" customHeight="1" x14ac:dyDescent="0.25">
      <c r="A285" s="117">
        <v>12</v>
      </c>
      <c r="B285" s="58" t="s">
        <v>530</v>
      </c>
      <c r="C285" s="84" t="s">
        <v>250</v>
      </c>
      <c r="D285" s="194">
        <v>11100000770</v>
      </c>
      <c r="E285" s="53">
        <v>87</v>
      </c>
      <c r="F285" s="38" t="str">
        <f t="shared" si="54"/>
        <v>Tốt</v>
      </c>
      <c r="G285" s="46">
        <v>30</v>
      </c>
      <c r="H285" s="46">
        <v>50</v>
      </c>
      <c r="I285" s="46"/>
      <c r="J285" s="46"/>
      <c r="K285" s="40">
        <f t="shared" si="55"/>
        <v>80</v>
      </c>
      <c r="L285" s="41" t="str">
        <f t="shared" si="56"/>
        <v>Tốt</v>
      </c>
      <c r="M285" s="82"/>
    </row>
    <row r="286" spans="1:13" s="107" customFormat="1" ht="29.25" customHeight="1" x14ac:dyDescent="0.25">
      <c r="A286" s="117">
        <v>13</v>
      </c>
      <c r="B286" s="58" t="s">
        <v>531</v>
      </c>
      <c r="C286" s="84" t="s">
        <v>105</v>
      </c>
      <c r="D286" s="194">
        <v>11100096314</v>
      </c>
      <c r="E286" s="53">
        <v>88</v>
      </c>
      <c r="F286" s="38" t="str">
        <f t="shared" si="54"/>
        <v>Tốt</v>
      </c>
      <c r="G286" s="46">
        <v>29</v>
      </c>
      <c r="H286" s="46">
        <v>50</v>
      </c>
      <c r="I286" s="46"/>
      <c r="J286" s="46"/>
      <c r="K286" s="40">
        <f t="shared" si="55"/>
        <v>79</v>
      </c>
      <c r="L286" s="41" t="str">
        <f t="shared" si="56"/>
        <v>Tốt</v>
      </c>
      <c r="M286" s="82"/>
    </row>
    <row r="287" spans="1:13" s="107" customFormat="1" ht="36" customHeight="1" x14ac:dyDescent="0.25">
      <c r="A287" s="117">
        <v>14</v>
      </c>
      <c r="B287" s="118" t="s">
        <v>121</v>
      </c>
      <c r="C287" s="84" t="s">
        <v>105</v>
      </c>
      <c r="D287" s="194">
        <v>11100082588</v>
      </c>
      <c r="E287" s="53">
        <v>82</v>
      </c>
      <c r="F287" s="38" t="str">
        <f t="shared" si="54"/>
        <v>Tốt</v>
      </c>
      <c r="G287" s="46">
        <v>28</v>
      </c>
      <c r="H287" s="46">
        <v>50</v>
      </c>
      <c r="I287" s="46"/>
      <c r="J287" s="46"/>
      <c r="K287" s="40">
        <f t="shared" si="55"/>
        <v>78</v>
      </c>
      <c r="L287" s="41" t="str">
        <f t="shared" si="56"/>
        <v>Tốt</v>
      </c>
      <c r="M287" s="72"/>
    </row>
    <row r="288" spans="1:13" s="107" customFormat="1" ht="23.45" customHeight="1" x14ac:dyDescent="0.25">
      <c r="A288" s="117">
        <v>15</v>
      </c>
      <c r="B288" s="118" t="s">
        <v>111</v>
      </c>
      <c r="C288" s="84" t="s">
        <v>45</v>
      </c>
      <c r="D288" s="194">
        <v>11100110135</v>
      </c>
      <c r="E288" s="53">
        <v>95</v>
      </c>
      <c r="F288" s="38" t="str">
        <f t="shared" si="54"/>
        <v>Xuất sắc</v>
      </c>
      <c r="G288" s="46">
        <v>30</v>
      </c>
      <c r="H288" s="46">
        <v>50</v>
      </c>
      <c r="I288" s="46"/>
      <c r="J288" s="46"/>
      <c r="K288" s="40">
        <f t="shared" si="55"/>
        <v>80</v>
      </c>
      <c r="L288" s="41" t="str">
        <f t="shared" si="56"/>
        <v>Tốt</v>
      </c>
      <c r="M288" s="196"/>
    </row>
    <row r="289" spans="1:13" s="107" customFormat="1" ht="30.75" customHeight="1" x14ac:dyDescent="0.25">
      <c r="A289" s="117">
        <v>16</v>
      </c>
      <c r="B289" s="118" t="s">
        <v>50</v>
      </c>
      <c r="C289" s="84" t="s">
        <v>153</v>
      </c>
      <c r="D289" s="194">
        <v>11100109985</v>
      </c>
      <c r="E289" s="53">
        <v>95</v>
      </c>
      <c r="F289" s="38" t="str">
        <f t="shared" si="54"/>
        <v>Xuất sắc</v>
      </c>
      <c r="G289" s="46">
        <v>29</v>
      </c>
      <c r="H289" s="46">
        <v>50</v>
      </c>
      <c r="I289" s="46"/>
      <c r="J289" s="46"/>
      <c r="K289" s="40">
        <f t="shared" si="55"/>
        <v>79</v>
      </c>
      <c r="L289" s="41" t="str">
        <f t="shared" si="56"/>
        <v>Tốt</v>
      </c>
      <c r="M289" s="72"/>
    </row>
    <row r="290" spans="1:13" s="107" customFormat="1" ht="23.45" customHeight="1" x14ac:dyDescent="0.25">
      <c r="A290" s="117">
        <v>17</v>
      </c>
      <c r="B290" s="118" t="s">
        <v>134</v>
      </c>
      <c r="C290" s="84" t="s">
        <v>57</v>
      </c>
      <c r="D290" s="194">
        <v>11100110126</v>
      </c>
      <c r="E290" s="53">
        <v>92</v>
      </c>
      <c r="F290" s="38" t="str">
        <f t="shared" si="54"/>
        <v>Xuất sắc</v>
      </c>
      <c r="G290" s="46">
        <v>28</v>
      </c>
      <c r="H290" s="46">
        <v>50</v>
      </c>
      <c r="I290" s="46"/>
      <c r="J290" s="46"/>
      <c r="K290" s="40">
        <f t="shared" si="55"/>
        <v>78</v>
      </c>
      <c r="L290" s="41" t="str">
        <f t="shared" si="56"/>
        <v>Tốt</v>
      </c>
      <c r="M290" s="196"/>
    </row>
    <row r="291" spans="1:13" s="107" customFormat="1" ht="23.45" customHeight="1" x14ac:dyDescent="0.25">
      <c r="A291" s="117">
        <v>18</v>
      </c>
      <c r="B291" s="118" t="s">
        <v>532</v>
      </c>
      <c r="C291" s="84" t="s">
        <v>533</v>
      </c>
      <c r="D291" s="194">
        <v>21100001269</v>
      </c>
      <c r="E291" s="53">
        <v>75</v>
      </c>
      <c r="F291" s="38" t="str">
        <f t="shared" si="54"/>
        <v>Tốt</v>
      </c>
      <c r="G291" s="46">
        <v>32</v>
      </c>
      <c r="H291" s="46">
        <v>50</v>
      </c>
      <c r="I291" s="46"/>
      <c r="J291" s="46"/>
      <c r="K291" s="40">
        <f t="shared" si="55"/>
        <v>82</v>
      </c>
      <c r="L291" s="41" t="str">
        <f t="shared" si="56"/>
        <v>Tốt</v>
      </c>
      <c r="M291" s="196"/>
    </row>
    <row r="292" spans="1:13" s="107" customFormat="1" ht="35.25" customHeight="1" x14ac:dyDescent="0.25">
      <c r="A292" s="117">
        <v>19</v>
      </c>
      <c r="B292" s="58" t="s">
        <v>239</v>
      </c>
      <c r="C292" s="84" t="s">
        <v>238</v>
      </c>
      <c r="D292" s="194">
        <v>21100001259</v>
      </c>
      <c r="E292" s="53">
        <v>82</v>
      </c>
      <c r="F292" s="38" t="str">
        <f t="shared" si="54"/>
        <v>Tốt</v>
      </c>
      <c r="G292" s="46">
        <v>28</v>
      </c>
      <c r="H292" s="46">
        <v>50</v>
      </c>
      <c r="I292" s="46"/>
      <c r="J292" s="46"/>
      <c r="K292" s="40">
        <f t="shared" si="55"/>
        <v>78</v>
      </c>
      <c r="L292" s="41" t="s">
        <v>142</v>
      </c>
      <c r="M292" s="72" t="s">
        <v>534</v>
      </c>
    </row>
    <row r="293" spans="1:13" s="107" customFormat="1" ht="37.5" x14ac:dyDescent="0.25">
      <c r="A293" s="117">
        <v>20</v>
      </c>
      <c r="B293" s="118" t="s">
        <v>535</v>
      </c>
      <c r="C293" s="84" t="s">
        <v>102</v>
      </c>
      <c r="D293" s="194">
        <v>11100000748</v>
      </c>
      <c r="E293" s="53">
        <v>95</v>
      </c>
      <c r="F293" s="38" t="str">
        <f t="shared" si="54"/>
        <v>Xuất sắc</v>
      </c>
      <c r="G293" s="46">
        <v>29</v>
      </c>
      <c r="H293" s="46">
        <v>50</v>
      </c>
      <c r="I293" s="46"/>
      <c r="J293" s="46"/>
      <c r="K293" s="40">
        <f t="shared" si="55"/>
        <v>79</v>
      </c>
      <c r="L293" s="41" t="str">
        <f t="shared" si="56"/>
        <v>Tốt</v>
      </c>
      <c r="M293" s="82"/>
    </row>
    <row r="294" spans="1:13" s="107" customFormat="1" ht="23.45" customHeight="1" x14ac:dyDescent="0.25">
      <c r="A294" s="117">
        <v>21</v>
      </c>
      <c r="B294" s="118" t="s">
        <v>536</v>
      </c>
      <c r="C294" s="84" t="s">
        <v>230</v>
      </c>
      <c r="D294" s="194">
        <v>11100000738</v>
      </c>
      <c r="E294" s="53">
        <v>95</v>
      </c>
      <c r="F294" s="38" t="str">
        <f t="shared" si="54"/>
        <v>Xuất sắc</v>
      </c>
      <c r="G294" s="46">
        <v>28</v>
      </c>
      <c r="H294" s="46">
        <v>50</v>
      </c>
      <c r="I294" s="46"/>
      <c r="J294" s="46"/>
      <c r="K294" s="40">
        <f t="shared" si="55"/>
        <v>78</v>
      </c>
      <c r="L294" s="41" t="str">
        <f t="shared" si="56"/>
        <v>Tốt</v>
      </c>
      <c r="M294" s="196"/>
    </row>
    <row r="295" spans="1:13" s="5" customFormat="1" ht="30" customHeight="1" x14ac:dyDescent="0.25">
      <c r="A295" s="117">
        <v>22</v>
      </c>
      <c r="B295" s="58" t="s">
        <v>252</v>
      </c>
      <c r="C295" s="84" t="s">
        <v>328</v>
      </c>
      <c r="D295" s="194">
        <v>51200002068</v>
      </c>
      <c r="E295" s="53">
        <v>77</v>
      </c>
      <c r="F295" s="38" t="str">
        <f t="shared" si="54"/>
        <v>Tốt</v>
      </c>
      <c r="G295" s="46">
        <v>32</v>
      </c>
      <c r="H295" s="46">
        <v>50</v>
      </c>
      <c r="I295" s="46"/>
      <c r="J295" s="46"/>
      <c r="K295" s="40">
        <f t="shared" si="55"/>
        <v>82</v>
      </c>
      <c r="L295" s="41" t="str">
        <f t="shared" si="56"/>
        <v>Tốt</v>
      </c>
      <c r="M295" s="72"/>
    </row>
    <row r="296" spans="1:13" s="5" customFormat="1" ht="23.45" customHeight="1" x14ac:dyDescent="0.25">
      <c r="A296" s="117">
        <v>23</v>
      </c>
      <c r="B296" s="58" t="s">
        <v>537</v>
      </c>
      <c r="C296" s="97" t="s">
        <v>115</v>
      </c>
      <c r="D296" s="194">
        <v>11100000724</v>
      </c>
      <c r="E296" s="53">
        <v>80</v>
      </c>
      <c r="F296" s="38" t="str">
        <f t="shared" si="54"/>
        <v>Tốt</v>
      </c>
      <c r="G296" s="46">
        <v>30</v>
      </c>
      <c r="H296" s="46">
        <v>50</v>
      </c>
      <c r="I296" s="46"/>
      <c r="J296" s="46"/>
      <c r="K296" s="40">
        <f t="shared" si="55"/>
        <v>80</v>
      </c>
      <c r="L296" s="41" t="str">
        <f t="shared" si="56"/>
        <v>Tốt</v>
      </c>
      <c r="M296" s="54"/>
    </row>
    <row r="297" spans="1:13" s="151" customFormat="1" ht="23.45" customHeight="1" x14ac:dyDescent="0.25">
      <c r="A297" s="117">
        <v>24</v>
      </c>
      <c r="B297" s="58" t="s">
        <v>74</v>
      </c>
      <c r="C297" s="97" t="s">
        <v>124</v>
      </c>
      <c r="D297" s="195">
        <v>11100000739</v>
      </c>
      <c r="E297" s="53">
        <v>94</v>
      </c>
      <c r="F297" s="38" t="str">
        <f t="shared" si="54"/>
        <v>Xuất sắc</v>
      </c>
      <c r="G297" s="46">
        <v>31</v>
      </c>
      <c r="H297" s="46">
        <v>60</v>
      </c>
      <c r="I297" s="46"/>
      <c r="J297" s="46"/>
      <c r="K297" s="40">
        <f>G297+H297+I297-J297</f>
        <v>91</v>
      </c>
      <c r="L297" s="41" t="str">
        <f t="shared" si="56"/>
        <v>Xuất sắc</v>
      </c>
      <c r="M297" s="150"/>
    </row>
    <row r="298" spans="1:13" s="99" customFormat="1" ht="35.25" customHeight="1" x14ac:dyDescent="0.25">
      <c r="A298" s="117">
        <v>25</v>
      </c>
      <c r="B298" s="118" t="s">
        <v>121</v>
      </c>
      <c r="C298" s="119" t="s">
        <v>170</v>
      </c>
      <c r="D298" s="53">
        <v>80400000647</v>
      </c>
      <c r="E298" s="53">
        <v>92.5</v>
      </c>
      <c r="F298" s="38" t="str">
        <f t="shared" si="54"/>
        <v>Xuất sắc</v>
      </c>
      <c r="G298" s="46">
        <v>28</v>
      </c>
      <c r="H298" s="46">
        <v>60</v>
      </c>
      <c r="I298" s="46"/>
      <c r="J298" s="46"/>
      <c r="K298" s="40">
        <f>G298+H298+I298-J298</f>
        <v>88</v>
      </c>
      <c r="L298" s="41" t="str">
        <f t="shared" si="56"/>
        <v>Tốt</v>
      </c>
      <c r="M298" s="82"/>
    </row>
    <row r="299" spans="1:13" s="99" customFormat="1" ht="30" customHeight="1" x14ac:dyDescent="0.25">
      <c r="A299" s="27" t="s">
        <v>335</v>
      </c>
      <c r="B299" s="28" t="s">
        <v>336</v>
      </c>
      <c r="C299" s="197"/>
      <c r="D299" s="27"/>
      <c r="E299" s="198"/>
      <c r="F299" s="198"/>
      <c r="G299" s="199"/>
      <c r="H299" s="199"/>
      <c r="I299" s="91"/>
      <c r="J299" s="199"/>
      <c r="K299" s="40"/>
      <c r="L299" s="49"/>
      <c r="M299" s="50"/>
    </row>
    <row r="300" spans="1:13" s="99" customFormat="1" ht="23.45" customHeight="1" x14ac:dyDescent="0.25">
      <c r="A300" s="75">
        <v>26</v>
      </c>
      <c r="B300" s="58" t="s">
        <v>538</v>
      </c>
      <c r="C300" s="80" t="s">
        <v>102</v>
      </c>
      <c r="D300" s="53">
        <v>81000000911</v>
      </c>
      <c r="E300" s="53">
        <v>85</v>
      </c>
      <c r="F300" s="38" t="str">
        <f t="shared" ref="F300:F301" si="57">IF(AND($E300&gt;=90,$E300&lt;=100),"Xuất sắc",IF(AND($E300&gt;=75,$E300&lt;90),"Tốt",IF(AND($E300&gt;=50,$E300&lt;75),"Hoàn thành",IF(AND($E300&lt;50,$E300&gt;0),"Không hoàn thành",IF($E300=0,"Không đánh giá","")))))</f>
        <v>Tốt</v>
      </c>
      <c r="G300" s="46">
        <v>32</v>
      </c>
      <c r="H300" s="46">
        <v>60</v>
      </c>
      <c r="I300" s="46"/>
      <c r="J300" s="46"/>
      <c r="K300" s="40">
        <f>G300+H300+I300-J300</f>
        <v>92</v>
      </c>
      <c r="L300" s="41" t="str">
        <f t="shared" si="56"/>
        <v>Xuất sắc</v>
      </c>
      <c r="M300" s="150"/>
    </row>
    <row r="301" spans="1:13" s="99" customFormat="1" ht="23.45" customHeight="1" x14ac:dyDescent="0.25">
      <c r="A301" s="75">
        <v>27</v>
      </c>
      <c r="B301" s="58" t="s">
        <v>539</v>
      </c>
      <c r="C301" s="80" t="s">
        <v>540</v>
      </c>
      <c r="D301" s="53">
        <v>90400000059</v>
      </c>
      <c r="E301" s="53">
        <v>93.5</v>
      </c>
      <c r="F301" s="38" t="str">
        <f t="shared" si="57"/>
        <v>Xuất sắc</v>
      </c>
      <c r="G301" s="46">
        <v>32</v>
      </c>
      <c r="H301" s="46">
        <v>60</v>
      </c>
      <c r="I301" s="46"/>
      <c r="J301" s="46"/>
      <c r="K301" s="40">
        <f>G301+H301+I301-J301</f>
        <v>92</v>
      </c>
      <c r="L301" s="41" t="str">
        <f t="shared" si="56"/>
        <v>Xuất sắc</v>
      </c>
      <c r="M301" s="150"/>
    </row>
    <row r="302" spans="1:13" s="99" customFormat="1" ht="23.45" customHeight="1" x14ac:dyDescent="0.25">
      <c r="A302" s="21" t="s">
        <v>541</v>
      </c>
      <c r="B302" s="22" t="s">
        <v>542</v>
      </c>
      <c r="C302" s="200"/>
      <c r="D302" s="102"/>
      <c r="E302" s="102"/>
      <c r="F302" s="102"/>
      <c r="G302" s="103"/>
      <c r="H302" s="103"/>
      <c r="I302" s="103"/>
      <c r="J302" s="103"/>
      <c r="K302" s="73"/>
      <c r="L302" s="134"/>
      <c r="M302" s="135"/>
    </row>
    <row r="303" spans="1:13" s="128" customFormat="1" ht="26.25" customHeight="1" x14ac:dyDescent="0.25">
      <c r="A303" s="27" t="s">
        <v>29</v>
      </c>
      <c r="B303" s="28" t="s">
        <v>30</v>
      </c>
      <c r="C303" s="29"/>
      <c r="D303" s="27"/>
      <c r="E303" s="27"/>
      <c r="F303" s="30"/>
      <c r="G303" s="48"/>
      <c r="H303" s="48"/>
      <c r="I303" s="48"/>
      <c r="J303" s="48"/>
      <c r="K303" s="40"/>
      <c r="L303" s="49"/>
      <c r="M303" s="50"/>
    </row>
    <row r="304" spans="1:13" s="128" customFormat="1" ht="31.5" customHeight="1" x14ac:dyDescent="0.25">
      <c r="A304" s="201">
        <v>1</v>
      </c>
      <c r="B304" s="56" t="s">
        <v>543</v>
      </c>
      <c r="C304" s="126" t="s">
        <v>481</v>
      </c>
      <c r="D304" s="53">
        <v>11100000713</v>
      </c>
      <c r="E304" s="53">
        <v>94</v>
      </c>
      <c r="F304" s="38" t="str">
        <f t="shared" ref="F304:F321" si="58">IF(AND($E304&gt;=90,$E304&lt;=100),"Xuất sắc",IF(AND($E304&gt;=75,$E304&lt;90),"Tốt",IF(AND($E304&gt;=50,$E304&lt;75),"Hoàn thành",IF(AND($E304&lt;50,$E304&gt;0),"Không hoàn thành",IF($E304=0,"Không đánh giá","")))))</f>
        <v>Xuất sắc</v>
      </c>
      <c r="G304" s="46">
        <v>33</v>
      </c>
      <c r="H304" s="46">
        <v>60</v>
      </c>
      <c r="I304" s="46"/>
      <c r="J304" s="46"/>
      <c r="K304" s="40">
        <f t="shared" ref="K304:K329" si="59">G304+H304+I304-J304</f>
        <v>93</v>
      </c>
      <c r="L304" s="41" t="str">
        <f t="shared" ref="L304:L334" si="60">IF(AND($K304&gt;=90,$K304&lt;=100),"Xuất sắc",IF(AND($K304&gt;=75,$K304&lt;90),"Tốt",IF(AND($K304&gt;=50,$K304&lt;75),"Hoàn thành",IF(AND($K304&lt;50,$K304&gt;0),"Không hoàn thành",IF($K304=0,"Không đánh giá","")))))</f>
        <v>Xuất sắc</v>
      </c>
      <c r="M304" s="202"/>
    </row>
    <row r="305" spans="1:13" s="128" customFormat="1" ht="23.45" customHeight="1" x14ac:dyDescent="0.25">
      <c r="A305" s="201">
        <f t="shared" ref="A305:A332" si="61">A304+1</f>
        <v>2</v>
      </c>
      <c r="B305" s="56" t="s">
        <v>544</v>
      </c>
      <c r="C305" s="126" t="s">
        <v>481</v>
      </c>
      <c r="D305" s="53">
        <v>11100000775</v>
      </c>
      <c r="E305" s="53">
        <v>91</v>
      </c>
      <c r="F305" s="38" t="str">
        <f t="shared" si="58"/>
        <v>Xuất sắc</v>
      </c>
      <c r="G305" s="46">
        <v>29</v>
      </c>
      <c r="H305" s="46">
        <v>60</v>
      </c>
      <c r="I305" s="46"/>
      <c r="J305" s="46"/>
      <c r="K305" s="40">
        <f t="shared" si="59"/>
        <v>89</v>
      </c>
      <c r="L305" s="41" t="str">
        <f t="shared" si="60"/>
        <v>Tốt</v>
      </c>
      <c r="M305" s="203"/>
    </row>
    <row r="306" spans="1:13" s="128" customFormat="1" ht="23.45" customHeight="1" x14ac:dyDescent="0.25">
      <c r="A306" s="201">
        <f t="shared" si="61"/>
        <v>3</v>
      </c>
      <c r="B306" s="56" t="s">
        <v>545</v>
      </c>
      <c r="C306" s="126" t="s">
        <v>88</v>
      </c>
      <c r="D306" s="53">
        <v>11100000722</v>
      </c>
      <c r="E306" s="53">
        <v>88</v>
      </c>
      <c r="F306" s="38" t="str">
        <f t="shared" si="58"/>
        <v>Tốt</v>
      </c>
      <c r="G306" s="46">
        <v>29</v>
      </c>
      <c r="H306" s="46">
        <v>60</v>
      </c>
      <c r="I306" s="46"/>
      <c r="J306" s="46"/>
      <c r="K306" s="40">
        <f t="shared" si="59"/>
        <v>89</v>
      </c>
      <c r="L306" s="41" t="str">
        <f t="shared" si="60"/>
        <v>Tốt</v>
      </c>
      <c r="M306" s="203"/>
    </row>
    <row r="307" spans="1:13" s="128" customFormat="1" ht="23.45" customHeight="1" x14ac:dyDescent="0.25">
      <c r="A307" s="201">
        <f t="shared" si="61"/>
        <v>4</v>
      </c>
      <c r="B307" s="56" t="s">
        <v>546</v>
      </c>
      <c r="C307" s="126" t="s">
        <v>547</v>
      </c>
      <c r="D307" s="53">
        <v>11100071848</v>
      </c>
      <c r="E307" s="53">
        <v>92</v>
      </c>
      <c r="F307" s="38" t="str">
        <f t="shared" si="58"/>
        <v>Xuất sắc</v>
      </c>
      <c r="G307" s="46">
        <v>32</v>
      </c>
      <c r="H307" s="46">
        <v>60</v>
      </c>
      <c r="I307" s="46"/>
      <c r="J307" s="46"/>
      <c r="K307" s="40">
        <f t="shared" si="59"/>
        <v>92</v>
      </c>
      <c r="L307" s="41" t="str">
        <f t="shared" si="60"/>
        <v>Xuất sắc</v>
      </c>
      <c r="M307" s="203"/>
    </row>
    <row r="308" spans="1:13" s="128" customFormat="1" ht="23.45" customHeight="1" x14ac:dyDescent="0.25">
      <c r="A308" s="201">
        <f t="shared" si="61"/>
        <v>5</v>
      </c>
      <c r="B308" s="56" t="s">
        <v>548</v>
      </c>
      <c r="C308" s="126" t="s">
        <v>91</v>
      </c>
      <c r="D308" s="53">
        <v>11100000797</v>
      </c>
      <c r="E308" s="53">
        <v>76</v>
      </c>
      <c r="F308" s="38" t="str">
        <f t="shared" si="58"/>
        <v>Tốt</v>
      </c>
      <c r="G308" s="46">
        <v>27</v>
      </c>
      <c r="H308" s="46">
        <v>50</v>
      </c>
      <c r="I308" s="46"/>
      <c r="J308" s="46"/>
      <c r="K308" s="40">
        <f t="shared" si="59"/>
        <v>77</v>
      </c>
      <c r="L308" s="41" t="str">
        <f t="shared" si="60"/>
        <v>Tốt</v>
      </c>
      <c r="M308" s="203"/>
    </row>
    <row r="309" spans="1:13" s="128" customFormat="1" ht="23.45" customHeight="1" x14ac:dyDescent="0.25">
      <c r="A309" s="201">
        <f t="shared" si="61"/>
        <v>6</v>
      </c>
      <c r="B309" s="56" t="s">
        <v>549</v>
      </c>
      <c r="C309" s="126" t="s">
        <v>550</v>
      </c>
      <c r="D309" s="53">
        <v>20500005408</v>
      </c>
      <c r="E309" s="53">
        <v>83</v>
      </c>
      <c r="F309" s="38" t="str">
        <f t="shared" si="58"/>
        <v>Tốt</v>
      </c>
      <c r="G309" s="46">
        <v>27</v>
      </c>
      <c r="H309" s="46">
        <v>50</v>
      </c>
      <c r="I309" s="46"/>
      <c r="J309" s="46"/>
      <c r="K309" s="40">
        <f t="shared" si="59"/>
        <v>77</v>
      </c>
      <c r="L309" s="41" t="str">
        <f t="shared" si="60"/>
        <v>Tốt</v>
      </c>
      <c r="M309" s="203"/>
    </row>
    <row r="310" spans="1:13" s="128" customFormat="1" ht="23.45" customHeight="1" x14ac:dyDescent="0.25">
      <c r="A310" s="201">
        <f t="shared" si="61"/>
        <v>7</v>
      </c>
      <c r="B310" s="56" t="s">
        <v>551</v>
      </c>
      <c r="C310" s="126" t="s">
        <v>481</v>
      </c>
      <c r="D310" s="53">
        <v>11100082510</v>
      </c>
      <c r="E310" s="53">
        <v>85</v>
      </c>
      <c r="F310" s="38" t="str">
        <f t="shared" si="58"/>
        <v>Tốt</v>
      </c>
      <c r="G310" s="46">
        <v>30</v>
      </c>
      <c r="H310" s="46">
        <v>60</v>
      </c>
      <c r="I310" s="46"/>
      <c r="J310" s="46"/>
      <c r="K310" s="40">
        <f t="shared" si="59"/>
        <v>90</v>
      </c>
      <c r="L310" s="41" t="str">
        <f t="shared" si="60"/>
        <v>Xuất sắc</v>
      </c>
      <c r="M310" s="203"/>
    </row>
    <row r="311" spans="1:13" s="128" customFormat="1" ht="33.950000000000003" customHeight="1" x14ac:dyDescent="0.25">
      <c r="A311" s="201">
        <f t="shared" si="61"/>
        <v>8</v>
      </c>
      <c r="B311" s="56" t="s">
        <v>552</v>
      </c>
      <c r="C311" s="126" t="s">
        <v>481</v>
      </c>
      <c r="D311" s="53">
        <v>11100119655</v>
      </c>
      <c r="E311" s="53">
        <v>93</v>
      </c>
      <c r="F311" s="38" t="str">
        <f t="shared" si="58"/>
        <v>Xuất sắc</v>
      </c>
      <c r="G311" s="46">
        <v>35</v>
      </c>
      <c r="H311" s="46">
        <v>60</v>
      </c>
      <c r="I311" s="46"/>
      <c r="J311" s="46"/>
      <c r="K311" s="40">
        <f t="shared" si="59"/>
        <v>95</v>
      </c>
      <c r="L311" s="41" t="str">
        <f t="shared" si="60"/>
        <v>Xuất sắc</v>
      </c>
      <c r="M311" s="203"/>
    </row>
    <row r="312" spans="1:13" s="128" customFormat="1" ht="46.5" customHeight="1" x14ac:dyDescent="0.25">
      <c r="A312" s="201">
        <f t="shared" si="61"/>
        <v>9</v>
      </c>
      <c r="B312" s="56" t="s">
        <v>309</v>
      </c>
      <c r="C312" s="126" t="s">
        <v>553</v>
      </c>
      <c r="D312" s="53">
        <v>11100000778</v>
      </c>
      <c r="E312" s="53">
        <v>89</v>
      </c>
      <c r="F312" s="38" t="str">
        <f t="shared" si="58"/>
        <v>Tốt</v>
      </c>
      <c r="G312" s="46">
        <v>26</v>
      </c>
      <c r="H312" s="46">
        <v>50</v>
      </c>
      <c r="I312" s="46"/>
      <c r="J312" s="46"/>
      <c r="K312" s="40">
        <f t="shared" si="59"/>
        <v>76</v>
      </c>
      <c r="L312" s="41" t="str">
        <f t="shared" si="60"/>
        <v>Tốt</v>
      </c>
      <c r="M312" s="127"/>
    </row>
    <row r="313" spans="1:13" s="128" customFormat="1" ht="23.45" customHeight="1" x14ac:dyDescent="0.25">
      <c r="A313" s="201">
        <f t="shared" si="61"/>
        <v>10</v>
      </c>
      <c r="B313" s="56" t="s">
        <v>538</v>
      </c>
      <c r="C313" s="126" t="s">
        <v>554</v>
      </c>
      <c r="D313" s="53">
        <v>11100000747</v>
      </c>
      <c r="E313" s="53">
        <v>80</v>
      </c>
      <c r="F313" s="38" t="str">
        <f t="shared" si="58"/>
        <v>Tốt</v>
      </c>
      <c r="G313" s="46">
        <v>30</v>
      </c>
      <c r="H313" s="46">
        <v>60</v>
      </c>
      <c r="I313" s="46"/>
      <c r="J313" s="46"/>
      <c r="K313" s="40">
        <f t="shared" si="59"/>
        <v>90</v>
      </c>
      <c r="L313" s="41" t="str">
        <f t="shared" si="60"/>
        <v>Xuất sắc</v>
      </c>
      <c r="M313" s="203"/>
    </row>
    <row r="314" spans="1:13" s="128" customFormat="1" ht="33.950000000000003" customHeight="1" x14ac:dyDescent="0.25">
      <c r="A314" s="201">
        <f t="shared" si="61"/>
        <v>11</v>
      </c>
      <c r="B314" s="56" t="s">
        <v>555</v>
      </c>
      <c r="C314" s="126" t="s">
        <v>556</v>
      </c>
      <c r="D314" s="53">
        <v>11100062586</v>
      </c>
      <c r="E314" s="53">
        <v>94</v>
      </c>
      <c r="F314" s="38" t="str">
        <f t="shared" si="58"/>
        <v>Xuất sắc</v>
      </c>
      <c r="G314" s="46">
        <v>35</v>
      </c>
      <c r="H314" s="46">
        <v>60</v>
      </c>
      <c r="I314" s="46"/>
      <c r="J314" s="46"/>
      <c r="K314" s="40">
        <f t="shared" si="59"/>
        <v>95</v>
      </c>
      <c r="L314" s="41" t="str">
        <f t="shared" si="60"/>
        <v>Xuất sắc</v>
      </c>
      <c r="M314" s="202"/>
    </row>
    <row r="315" spans="1:13" s="128" customFormat="1" ht="33.950000000000003" customHeight="1" x14ac:dyDescent="0.25">
      <c r="A315" s="201">
        <f t="shared" si="61"/>
        <v>12</v>
      </c>
      <c r="B315" s="56" t="s">
        <v>555</v>
      </c>
      <c r="C315" s="126" t="s">
        <v>557</v>
      </c>
      <c r="D315" s="53">
        <v>11100000719</v>
      </c>
      <c r="E315" s="53">
        <v>85</v>
      </c>
      <c r="F315" s="38" t="str">
        <f t="shared" si="58"/>
        <v>Tốt</v>
      </c>
      <c r="G315" s="46">
        <v>30</v>
      </c>
      <c r="H315" s="46">
        <v>60</v>
      </c>
      <c r="I315" s="46"/>
      <c r="J315" s="46"/>
      <c r="K315" s="40">
        <f t="shared" si="59"/>
        <v>90</v>
      </c>
      <c r="L315" s="41" t="str">
        <f t="shared" si="60"/>
        <v>Xuất sắc</v>
      </c>
      <c r="M315" s="127"/>
    </row>
    <row r="316" spans="1:13" s="128" customFormat="1" ht="23.45" customHeight="1" x14ac:dyDescent="0.25">
      <c r="A316" s="201">
        <f t="shared" si="61"/>
        <v>13</v>
      </c>
      <c r="B316" s="56" t="s">
        <v>318</v>
      </c>
      <c r="C316" s="126" t="s">
        <v>122</v>
      </c>
      <c r="D316" s="53">
        <v>11100000786</v>
      </c>
      <c r="E316" s="53">
        <v>93</v>
      </c>
      <c r="F316" s="38" t="str">
        <f t="shared" si="58"/>
        <v>Xuất sắc</v>
      </c>
      <c r="G316" s="46">
        <v>27</v>
      </c>
      <c r="H316" s="46">
        <v>50</v>
      </c>
      <c r="I316" s="46"/>
      <c r="J316" s="46"/>
      <c r="K316" s="40">
        <f t="shared" si="59"/>
        <v>77</v>
      </c>
      <c r="L316" s="41" t="str">
        <f t="shared" si="60"/>
        <v>Tốt</v>
      </c>
      <c r="M316" s="203"/>
    </row>
    <row r="317" spans="1:13" s="128" customFormat="1" ht="23.45" customHeight="1" x14ac:dyDescent="0.25">
      <c r="A317" s="201">
        <f t="shared" si="61"/>
        <v>14</v>
      </c>
      <c r="B317" s="56" t="s">
        <v>558</v>
      </c>
      <c r="C317" s="126" t="s">
        <v>173</v>
      </c>
      <c r="D317" s="53">
        <v>20500004676</v>
      </c>
      <c r="E317" s="53">
        <v>87</v>
      </c>
      <c r="F317" s="38" t="str">
        <f t="shared" si="58"/>
        <v>Tốt</v>
      </c>
      <c r="G317" s="46">
        <v>30</v>
      </c>
      <c r="H317" s="46">
        <v>60</v>
      </c>
      <c r="I317" s="46"/>
      <c r="J317" s="46"/>
      <c r="K317" s="40">
        <f t="shared" si="59"/>
        <v>90</v>
      </c>
      <c r="L317" s="41" t="str">
        <f t="shared" si="60"/>
        <v>Xuất sắc</v>
      </c>
      <c r="M317" s="203"/>
    </row>
    <row r="318" spans="1:13" s="128" customFormat="1" ht="62.25" customHeight="1" x14ac:dyDescent="0.25">
      <c r="A318" s="201">
        <f t="shared" si="61"/>
        <v>15</v>
      </c>
      <c r="B318" s="56" t="s">
        <v>559</v>
      </c>
      <c r="C318" s="126" t="s">
        <v>560</v>
      </c>
      <c r="D318" s="53">
        <v>11100075983</v>
      </c>
      <c r="E318" s="53">
        <v>75</v>
      </c>
      <c r="F318" s="38" t="str">
        <f t="shared" si="58"/>
        <v>Tốt</v>
      </c>
      <c r="G318" s="46">
        <v>26</v>
      </c>
      <c r="H318" s="46">
        <v>50</v>
      </c>
      <c r="I318" s="46"/>
      <c r="J318" s="46"/>
      <c r="K318" s="40">
        <f t="shared" si="59"/>
        <v>76</v>
      </c>
      <c r="L318" s="41" t="str">
        <f t="shared" si="60"/>
        <v>Tốt</v>
      </c>
      <c r="M318" s="127"/>
    </row>
    <row r="319" spans="1:13" s="128" customFormat="1" ht="23.45" customHeight="1" x14ac:dyDescent="0.25">
      <c r="A319" s="201">
        <f t="shared" si="61"/>
        <v>16</v>
      </c>
      <c r="B319" s="56" t="s">
        <v>561</v>
      </c>
      <c r="C319" s="126" t="s">
        <v>562</v>
      </c>
      <c r="D319" s="53" t="s">
        <v>563</v>
      </c>
      <c r="E319" s="53">
        <v>85</v>
      </c>
      <c r="F319" s="38" t="str">
        <f t="shared" si="58"/>
        <v>Tốt</v>
      </c>
      <c r="G319" s="46">
        <v>30</v>
      </c>
      <c r="H319" s="46">
        <v>60</v>
      </c>
      <c r="I319" s="46"/>
      <c r="J319" s="46"/>
      <c r="K319" s="40">
        <f t="shared" si="59"/>
        <v>90</v>
      </c>
      <c r="L319" s="41" t="str">
        <f t="shared" si="60"/>
        <v>Xuất sắc</v>
      </c>
      <c r="M319" s="203"/>
    </row>
    <row r="320" spans="1:13" s="128" customFormat="1" ht="23.45" customHeight="1" x14ac:dyDescent="0.25">
      <c r="A320" s="201">
        <f t="shared" si="61"/>
        <v>17</v>
      </c>
      <c r="B320" s="56" t="s">
        <v>564</v>
      </c>
      <c r="C320" s="126" t="s">
        <v>565</v>
      </c>
      <c r="D320" s="53" t="s">
        <v>566</v>
      </c>
      <c r="E320" s="53">
        <v>81</v>
      </c>
      <c r="F320" s="38" t="str">
        <f t="shared" si="58"/>
        <v>Tốt</v>
      </c>
      <c r="G320" s="46">
        <v>27</v>
      </c>
      <c r="H320" s="46">
        <v>50</v>
      </c>
      <c r="I320" s="46"/>
      <c r="J320" s="46"/>
      <c r="K320" s="40">
        <f t="shared" si="59"/>
        <v>77</v>
      </c>
      <c r="L320" s="41" t="str">
        <f t="shared" si="60"/>
        <v>Tốt</v>
      </c>
      <c r="M320" s="203"/>
    </row>
    <row r="321" spans="1:13" s="128" customFormat="1" ht="37.700000000000003" customHeight="1" x14ac:dyDescent="0.25">
      <c r="A321" s="201">
        <f t="shared" si="61"/>
        <v>18</v>
      </c>
      <c r="B321" s="129" t="s">
        <v>236</v>
      </c>
      <c r="C321" s="204" t="s">
        <v>493</v>
      </c>
      <c r="D321" s="64" t="s">
        <v>567</v>
      </c>
      <c r="E321" s="64">
        <v>0</v>
      </c>
      <c r="F321" s="38" t="str">
        <f t="shared" si="58"/>
        <v>Không đánh giá</v>
      </c>
      <c r="G321" s="65">
        <v>0</v>
      </c>
      <c r="H321" s="65">
        <v>0</v>
      </c>
      <c r="I321" s="65"/>
      <c r="J321" s="65"/>
      <c r="K321" s="66">
        <f t="shared" si="59"/>
        <v>0</v>
      </c>
      <c r="L321" s="67" t="str">
        <f t="shared" si="60"/>
        <v>Không đánh giá</v>
      </c>
      <c r="M321" s="205" t="s">
        <v>568</v>
      </c>
    </row>
    <row r="322" spans="1:13" s="128" customFormat="1" ht="23.45" customHeight="1" x14ac:dyDescent="0.25">
      <c r="A322" s="201">
        <f t="shared" si="61"/>
        <v>19</v>
      </c>
      <c r="B322" s="56" t="s">
        <v>569</v>
      </c>
      <c r="C322" s="126" t="s">
        <v>36</v>
      </c>
      <c r="D322" s="53">
        <v>11100000783</v>
      </c>
      <c r="E322" s="53">
        <v>83</v>
      </c>
      <c r="F322" s="38" t="str">
        <f t="shared" ref="F322:F332" si="62">IF(AND($E322&gt;=90,$E322&lt;=100),"Xuất sắc",IF(AND($E322&gt;=75,$E322&lt;90),"Tốt",IF(AND($E322&gt;=50,$E322&lt;75),"Hoàn thành",IF(AND($E322&lt;50,$E322&gt;0),"Không hoàn thành",IF($E322=0,"Không đánh giá","")))))</f>
        <v>Tốt</v>
      </c>
      <c r="G322" s="46">
        <v>30</v>
      </c>
      <c r="H322" s="46">
        <v>60</v>
      </c>
      <c r="I322" s="46"/>
      <c r="J322" s="46"/>
      <c r="K322" s="40">
        <f t="shared" si="59"/>
        <v>90</v>
      </c>
      <c r="L322" s="41" t="str">
        <f t="shared" si="60"/>
        <v>Xuất sắc</v>
      </c>
      <c r="M322" s="203"/>
    </row>
    <row r="323" spans="1:13" s="128" customFormat="1" ht="23.45" customHeight="1" x14ac:dyDescent="0.25">
      <c r="A323" s="201">
        <f t="shared" si="61"/>
        <v>20</v>
      </c>
      <c r="B323" s="56" t="s">
        <v>570</v>
      </c>
      <c r="C323" s="126" t="s">
        <v>263</v>
      </c>
      <c r="D323" s="53">
        <v>11100000779</v>
      </c>
      <c r="E323" s="53">
        <v>83</v>
      </c>
      <c r="F323" s="38" t="str">
        <f t="shared" si="62"/>
        <v>Tốt</v>
      </c>
      <c r="G323" s="46">
        <v>27</v>
      </c>
      <c r="H323" s="46">
        <v>50</v>
      </c>
      <c r="I323" s="46"/>
      <c r="J323" s="46"/>
      <c r="K323" s="40">
        <f t="shared" si="59"/>
        <v>77</v>
      </c>
      <c r="L323" s="41" t="str">
        <f t="shared" si="60"/>
        <v>Tốt</v>
      </c>
      <c r="M323" s="203"/>
    </row>
    <row r="324" spans="1:13" s="128" customFormat="1" ht="37.5" x14ac:dyDescent="0.25">
      <c r="A324" s="201">
        <f t="shared" si="61"/>
        <v>21</v>
      </c>
      <c r="B324" s="56" t="s">
        <v>571</v>
      </c>
      <c r="C324" s="126" t="s">
        <v>96</v>
      </c>
      <c r="D324" s="53">
        <v>11100000793</v>
      </c>
      <c r="E324" s="53">
        <v>81</v>
      </c>
      <c r="F324" s="38" t="str">
        <f t="shared" si="62"/>
        <v>Tốt</v>
      </c>
      <c r="G324" s="46">
        <v>28</v>
      </c>
      <c r="H324" s="46">
        <v>50</v>
      </c>
      <c r="I324" s="46"/>
      <c r="J324" s="46">
        <v>2.34</v>
      </c>
      <c r="K324" s="40">
        <f t="shared" si="59"/>
        <v>75.66</v>
      </c>
      <c r="L324" s="41" t="str">
        <f t="shared" si="60"/>
        <v>Tốt</v>
      </c>
      <c r="M324" s="202" t="s">
        <v>334</v>
      </c>
    </row>
    <row r="325" spans="1:13" s="128" customFormat="1" ht="23.45" customHeight="1" x14ac:dyDescent="0.25">
      <c r="A325" s="201">
        <f t="shared" si="61"/>
        <v>22</v>
      </c>
      <c r="B325" s="56" t="s">
        <v>572</v>
      </c>
      <c r="C325" s="126" t="s">
        <v>453</v>
      </c>
      <c r="D325" s="53">
        <v>11100119664</v>
      </c>
      <c r="E325" s="53">
        <v>89</v>
      </c>
      <c r="F325" s="38" t="str">
        <f t="shared" si="62"/>
        <v>Tốt</v>
      </c>
      <c r="G325" s="46">
        <v>30</v>
      </c>
      <c r="H325" s="46">
        <v>60</v>
      </c>
      <c r="I325" s="46"/>
      <c r="J325" s="46"/>
      <c r="K325" s="40">
        <f t="shared" si="59"/>
        <v>90</v>
      </c>
      <c r="L325" s="41" t="str">
        <f t="shared" si="60"/>
        <v>Xuất sắc</v>
      </c>
      <c r="M325" s="203"/>
    </row>
    <row r="326" spans="1:13" s="128" customFormat="1" ht="23.45" customHeight="1" x14ac:dyDescent="0.25">
      <c r="A326" s="201">
        <f t="shared" si="61"/>
        <v>23</v>
      </c>
      <c r="B326" s="56" t="s">
        <v>475</v>
      </c>
      <c r="C326" s="126" t="s">
        <v>573</v>
      </c>
      <c r="D326" s="53">
        <v>11100000787</v>
      </c>
      <c r="E326" s="53">
        <v>82</v>
      </c>
      <c r="F326" s="38" t="str">
        <f t="shared" si="62"/>
        <v>Tốt</v>
      </c>
      <c r="G326" s="46">
        <v>30</v>
      </c>
      <c r="H326" s="46">
        <v>60</v>
      </c>
      <c r="I326" s="46"/>
      <c r="J326" s="46"/>
      <c r="K326" s="40">
        <f t="shared" si="59"/>
        <v>90</v>
      </c>
      <c r="L326" s="41" t="str">
        <f t="shared" si="60"/>
        <v>Xuất sắc</v>
      </c>
      <c r="M326" s="203"/>
    </row>
    <row r="327" spans="1:13" s="207" customFormat="1" ht="23.45" customHeight="1" x14ac:dyDescent="0.25">
      <c r="A327" s="201">
        <f t="shared" si="61"/>
        <v>24</v>
      </c>
      <c r="B327" s="56" t="s">
        <v>574</v>
      </c>
      <c r="C327" s="126" t="s">
        <v>575</v>
      </c>
      <c r="D327" s="53">
        <v>11100000716</v>
      </c>
      <c r="E327" s="53">
        <v>93</v>
      </c>
      <c r="F327" s="38" t="str">
        <f t="shared" si="62"/>
        <v>Xuất sắc</v>
      </c>
      <c r="G327" s="46">
        <v>30</v>
      </c>
      <c r="H327" s="46">
        <v>60</v>
      </c>
      <c r="I327" s="46"/>
      <c r="J327" s="46"/>
      <c r="K327" s="40">
        <f t="shared" si="59"/>
        <v>90</v>
      </c>
      <c r="L327" s="41" t="str">
        <f t="shared" si="60"/>
        <v>Xuất sắc</v>
      </c>
      <c r="M327" s="206"/>
    </row>
    <row r="328" spans="1:13" s="207" customFormat="1" ht="23.45" customHeight="1" x14ac:dyDescent="0.25">
      <c r="A328" s="201">
        <f t="shared" si="61"/>
        <v>25</v>
      </c>
      <c r="B328" s="56" t="s">
        <v>576</v>
      </c>
      <c r="C328" s="126" t="s">
        <v>577</v>
      </c>
      <c r="D328" s="53">
        <v>11100066953</v>
      </c>
      <c r="E328" s="53">
        <v>83</v>
      </c>
      <c r="F328" s="38" t="str">
        <f t="shared" si="62"/>
        <v>Tốt</v>
      </c>
      <c r="G328" s="46">
        <v>27</v>
      </c>
      <c r="H328" s="46">
        <v>50</v>
      </c>
      <c r="I328" s="46"/>
      <c r="J328" s="46"/>
      <c r="K328" s="40">
        <f t="shared" si="59"/>
        <v>77</v>
      </c>
      <c r="L328" s="41" t="str">
        <f t="shared" si="60"/>
        <v>Tốt</v>
      </c>
      <c r="M328" s="206"/>
    </row>
    <row r="329" spans="1:13" s="128" customFormat="1" ht="30" x14ac:dyDescent="0.25">
      <c r="A329" s="201">
        <f t="shared" si="61"/>
        <v>26</v>
      </c>
      <c r="B329" s="56" t="s">
        <v>578</v>
      </c>
      <c r="C329" s="126" t="s">
        <v>290</v>
      </c>
      <c r="D329" s="53">
        <v>51200001010</v>
      </c>
      <c r="E329" s="53">
        <v>94</v>
      </c>
      <c r="F329" s="38" t="str">
        <f t="shared" si="62"/>
        <v>Xuất sắc</v>
      </c>
      <c r="G329" s="46">
        <v>30</v>
      </c>
      <c r="H329" s="46">
        <v>60</v>
      </c>
      <c r="I329" s="46"/>
      <c r="J329" s="46">
        <v>2.6999999999999997</v>
      </c>
      <c r="K329" s="40">
        <f t="shared" si="59"/>
        <v>87.3</v>
      </c>
      <c r="L329" s="41" t="str">
        <f t="shared" si="60"/>
        <v>Tốt</v>
      </c>
      <c r="M329" s="127" t="s">
        <v>334</v>
      </c>
    </row>
    <row r="330" spans="1:13" s="128" customFormat="1" ht="29.25" customHeight="1" x14ac:dyDescent="0.25">
      <c r="A330" s="201">
        <f t="shared" si="61"/>
        <v>27</v>
      </c>
      <c r="B330" s="56" t="s">
        <v>74</v>
      </c>
      <c r="C330" s="126" t="s">
        <v>579</v>
      </c>
      <c r="D330" s="53">
        <v>11100000708</v>
      </c>
      <c r="E330" s="53">
        <v>81</v>
      </c>
      <c r="F330" s="38" t="str">
        <f t="shared" si="62"/>
        <v>Tốt</v>
      </c>
      <c r="G330" s="46">
        <v>26</v>
      </c>
      <c r="H330" s="46">
        <v>50</v>
      </c>
      <c r="I330" s="46"/>
      <c r="J330" s="46"/>
      <c r="K330" s="40">
        <f>G330+H330+I330-J330</f>
        <v>76</v>
      </c>
      <c r="L330" s="41" t="str">
        <f t="shared" si="60"/>
        <v>Tốt</v>
      </c>
      <c r="M330" s="127"/>
    </row>
    <row r="331" spans="1:13" s="209" customFormat="1" ht="34.5" customHeight="1" x14ac:dyDescent="0.25">
      <c r="A331" s="201">
        <f t="shared" si="61"/>
        <v>28</v>
      </c>
      <c r="B331" s="56" t="s">
        <v>580</v>
      </c>
      <c r="C331" s="208" t="s">
        <v>91</v>
      </c>
      <c r="D331" s="53">
        <v>80500002218</v>
      </c>
      <c r="E331" s="53">
        <v>93</v>
      </c>
      <c r="F331" s="38" t="str">
        <f t="shared" si="62"/>
        <v>Xuất sắc</v>
      </c>
      <c r="G331" s="46">
        <v>28</v>
      </c>
      <c r="H331" s="46">
        <v>60</v>
      </c>
      <c r="I331" s="46"/>
      <c r="J331" s="46">
        <v>2.6399999999999997</v>
      </c>
      <c r="K331" s="40">
        <f>G331+H331+I331-J331</f>
        <v>85.36</v>
      </c>
      <c r="L331" s="41" t="str">
        <f t="shared" si="60"/>
        <v>Tốt</v>
      </c>
      <c r="M331" s="202" t="s">
        <v>334</v>
      </c>
    </row>
    <row r="332" spans="1:13" s="209" customFormat="1" ht="34.5" customHeight="1" x14ac:dyDescent="0.25">
      <c r="A332" s="201">
        <f t="shared" si="61"/>
        <v>29</v>
      </c>
      <c r="B332" s="56" t="s">
        <v>581</v>
      </c>
      <c r="C332" s="208" t="s">
        <v>115</v>
      </c>
      <c r="D332" s="53">
        <v>80600000436</v>
      </c>
      <c r="E332" s="53">
        <v>83</v>
      </c>
      <c r="F332" s="38" t="str">
        <f t="shared" si="62"/>
        <v>Tốt</v>
      </c>
      <c r="G332" s="46">
        <v>29</v>
      </c>
      <c r="H332" s="46">
        <v>60</v>
      </c>
      <c r="I332" s="46"/>
      <c r="J332" s="46">
        <v>2.67</v>
      </c>
      <c r="K332" s="40">
        <f>G332+H332+I332-J332</f>
        <v>86.33</v>
      </c>
      <c r="L332" s="41" t="str">
        <f t="shared" si="60"/>
        <v>Tốt</v>
      </c>
      <c r="M332" s="202" t="s">
        <v>117</v>
      </c>
    </row>
    <row r="333" spans="1:13" s="209" customFormat="1" ht="23.45" customHeight="1" x14ac:dyDescent="0.25">
      <c r="A333" s="27" t="s">
        <v>335</v>
      </c>
      <c r="B333" s="28" t="s">
        <v>336</v>
      </c>
      <c r="C333" s="29"/>
      <c r="D333" s="27"/>
      <c r="E333" s="27"/>
      <c r="F333" s="30"/>
      <c r="G333" s="48"/>
      <c r="H333" s="48"/>
      <c r="I333" s="48"/>
      <c r="J333" s="48"/>
      <c r="K333" s="40"/>
      <c r="L333" s="49"/>
      <c r="M333" s="50"/>
    </row>
    <row r="334" spans="1:13" s="209" customFormat="1" ht="23.45" customHeight="1" x14ac:dyDescent="0.25">
      <c r="A334" s="201">
        <f>A332+1</f>
        <v>30</v>
      </c>
      <c r="B334" s="56" t="s">
        <v>582</v>
      </c>
      <c r="C334" s="208" t="s">
        <v>51</v>
      </c>
      <c r="D334" s="53">
        <v>90100000741</v>
      </c>
      <c r="E334" s="53">
        <v>91</v>
      </c>
      <c r="F334" s="38" t="str">
        <f t="shared" ref="F334" si="63">IF(AND($E334&gt;=90,$E334&lt;=100),"Xuất sắc",IF(AND($E334&gt;=75,$E334&lt;90),"Tốt",IF(AND($E334&gt;=50,$E334&lt;75),"Hoàn thành",IF(AND($E334&lt;50,$E334&gt;0),"Không hoàn thành",IF($E334=0,"Không đánh giá","")))))</f>
        <v>Xuất sắc</v>
      </c>
      <c r="G334" s="46">
        <v>30</v>
      </c>
      <c r="H334" s="46">
        <v>60</v>
      </c>
      <c r="I334" s="46"/>
      <c r="J334" s="46"/>
      <c r="K334" s="40">
        <f>G334+H334+I334-J334</f>
        <v>90</v>
      </c>
      <c r="L334" s="41" t="str">
        <f t="shared" si="60"/>
        <v>Xuất sắc</v>
      </c>
      <c r="M334" s="210"/>
    </row>
    <row r="335" spans="1:13" s="209" customFormat="1" ht="23.45" customHeight="1" x14ac:dyDescent="0.25">
      <c r="A335" s="100" t="s">
        <v>583</v>
      </c>
      <c r="B335" s="22" t="s">
        <v>584</v>
      </c>
      <c r="C335" s="200"/>
      <c r="D335" s="102"/>
      <c r="E335" s="102"/>
      <c r="F335" s="102"/>
      <c r="G335" s="103"/>
      <c r="H335" s="103"/>
      <c r="I335" s="103"/>
      <c r="J335" s="103"/>
      <c r="K335" s="73"/>
      <c r="L335" s="134"/>
      <c r="M335" s="135"/>
    </row>
    <row r="336" spans="1:13" s="5" customFormat="1" ht="25.5" customHeight="1" x14ac:dyDescent="0.25">
      <c r="A336" s="27" t="s">
        <v>29</v>
      </c>
      <c r="B336" s="28" t="s">
        <v>30</v>
      </c>
      <c r="C336" s="29"/>
      <c r="D336" s="27"/>
      <c r="E336" s="27"/>
      <c r="F336" s="30"/>
      <c r="G336" s="48"/>
      <c r="H336" s="48"/>
      <c r="I336" s="48"/>
      <c r="J336" s="48"/>
      <c r="K336" s="40"/>
      <c r="L336" s="49"/>
      <c r="M336" s="50"/>
    </row>
    <row r="337" spans="1:13" s="5" customFormat="1" ht="33.950000000000003" customHeight="1" x14ac:dyDescent="0.25">
      <c r="A337" s="75">
        <v>1</v>
      </c>
      <c r="B337" s="118" t="s">
        <v>585</v>
      </c>
      <c r="C337" s="119" t="s">
        <v>115</v>
      </c>
      <c r="D337" s="94">
        <v>11100067231</v>
      </c>
      <c r="E337" s="53">
        <v>0</v>
      </c>
      <c r="F337" s="38" t="str">
        <f t="shared" ref="F337:F356" si="64">IF(AND($E337&gt;=90,$E337&lt;=100),"Xuất sắc",IF(AND($E337&gt;=75,$E337&lt;90),"Tốt",IF(AND($E337&gt;=50,$E337&lt;75),"Hoàn thành",IF(AND($E337&lt;50,$E337&gt;0),"Không hoàn thành",IF($E337=0,"Không đánh giá","")))))</f>
        <v>Không đánh giá</v>
      </c>
      <c r="G337" s="46">
        <v>0</v>
      </c>
      <c r="H337" s="46">
        <v>0</v>
      </c>
      <c r="I337" s="46"/>
      <c r="J337" s="46"/>
      <c r="K337" s="40">
        <f t="shared" ref="K337:K352" si="65">G337+H337+I337-J337</f>
        <v>0</v>
      </c>
      <c r="L337" s="41" t="str">
        <f t="shared" ref="L337:L356" si="66">IF(AND($K337&gt;=90,$K337&lt;=100),"Xuất sắc",IF(AND($K337&gt;=75,$K337&lt;90),"Tốt",IF(AND($K337&gt;=50,$K337&lt;75),"Hoàn thành",IF(AND($K337&lt;50,$K337&gt;0),"Không hoàn thành",IF($K337=0,"Không đánh giá","")))))</f>
        <v>Không đánh giá</v>
      </c>
      <c r="M337" s="106" t="s">
        <v>586</v>
      </c>
    </row>
    <row r="338" spans="1:13" s="107" customFormat="1" ht="33" customHeight="1" x14ac:dyDescent="0.25">
      <c r="A338" s="75">
        <v>2</v>
      </c>
      <c r="B338" s="118" t="s">
        <v>587</v>
      </c>
      <c r="C338" s="119" t="s">
        <v>228</v>
      </c>
      <c r="D338" s="94">
        <v>11100000776</v>
      </c>
      <c r="E338" s="53">
        <v>96</v>
      </c>
      <c r="F338" s="38" t="str">
        <f t="shared" si="64"/>
        <v>Xuất sắc</v>
      </c>
      <c r="G338" s="46">
        <v>36</v>
      </c>
      <c r="H338" s="46">
        <v>60</v>
      </c>
      <c r="I338" s="46"/>
      <c r="J338" s="46"/>
      <c r="K338" s="40">
        <f t="shared" si="65"/>
        <v>96</v>
      </c>
      <c r="L338" s="41" t="str">
        <f t="shared" si="66"/>
        <v>Xuất sắc</v>
      </c>
      <c r="M338" s="106"/>
    </row>
    <row r="339" spans="1:13" s="107" customFormat="1" ht="33" customHeight="1" x14ac:dyDescent="0.25">
      <c r="A339" s="75">
        <v>3</v>
      </c>
      <c r="B339" s="118" t="s">
        <v>588</v>
      </c>
      <c r="C339" s="119" t="s">
        <v>589</v>
      </c>
      <c r="D339" s="94">
        <v>11100071850</v>
      </c>
      <c r="E339" s="53">
        <v>0</v>
      </c>
      <c r="F339" s="38" t="str">
        <f t="shared" si="64"/>
        <v>Không đánh giá</v>
      </c>
      <c r="G339" s="46">
        <v>0</v>
      </c>
      <c r="H339" s="46">
        <v>0</v>
      </c>
      <c r="I339" s="46"/>
      <c r="J339" s="46"/>
      <c r="K339" s="40">
        <f t="shared" si="65"/>
        <v>0</v>
      </c>
      <c r="L339" s="41" t="str">
        <f t="shared" si="66"/>
        <v>Không đánh giá</v>
      </c>
      <c r="M339" s="106" t="s">
        <v>586</v>
      </c>
    </row>
    <row r="340" spans="1:13" s="5" customFormat="1" ht="33" customHeight="1" x14ac:dyDescent="0.25">
      <c r="A340" s="75">
        <v>4</v>
      </c>
      <c r="B340" s="118" t="s">
        <v>590</v>
      </c>
      <c r="C340" s="119" t="s">
        <v>591</v>
      </c>
      <c r="D340" s="94">
        <v>11100096302</v>
      </c>
      <c r="E340" s="53">
        <v>0</v>
      </c>
      <c r="F340" s="38" t="str">
        <f t="shared" si="64"/>
        <v>Không đánh giá</v>
      </c>
      <c r="G340" s="46">
        <v>0</v>
      </c>
      <c r="H340" s="46">
        <v>0</v>
      </c>
      <c r="I340" s="46"/>
      <c r="J340" s="46"/>
      <c r="K340" s="40">
        <f t="shared" si="65"/>
        <v>0</v>
      </c>
      <c r="L340" s="41" t="str">
        <f t="shared" si="66"/>
        <v>Không đánh giá</v>
      </c>
      <c r="M340" s="106" t="s">
        <v>586</v>
      </c>
    </row>
    <row r="341" spans="1:13" s="5" customFormat="1" ht="33" customHeight="1" x14ac:dyDescent="0.25">
      <c r="A341" s="75">
        <v>5</v>
      </c>
      <c r="B341" s="118" t="s">
        <v>592</v>
      </c>
      <c r="C341" s="119" t="s">
        <v>42</v>
      </c>
      <c r="D341" s="94">
        <v>31100001649</v>
      </c>
      <c r="E341" s="53">
        <v>0</v>
      </c>
      <c r="F341" s="38" t="str">
        <f t="shared" si="64"/>
        <v>Không đánh giá</v>
      </c>
      <c r="G341" s="46">
        <v>0</v>
      </c>
      <c r="H341" s="46">
        <v>0</v>
      </c>
      <c r="I341" s="46"/>
      <c r="J341" s="46"/>
      <c r="K341" s="40">
        <f t="shared" si="65"/>
        <v>0</v>
      </c>
      <c r="L341" s="41" t="str">
        <f t="shared" si="66"/>
        <v>Không đánh giá</v>
      </c>
      <c r="M341" s="106" t="s">
        <v>586</v>
      </c>
    </row>
    <row r="342" spans="1:13" s="5" customFormat="1" ht="33.950000000000003" customHeight="1" x14ac:dyDescent="0.25">
      <c r="A342" s="75">
        <v>6</v>
      </c>
      <c r="B342" s="118" t="s">
        <v>405</v>
      </c>
      <c r="C342" s="119" t="s">
        <v>385</v>
      </c>
      <c r="D342" s="94">
        <v>21100001291</v>
      </c>
      <c r="E342" s="53">
        <v>80</v>
      </c>
      <c r="F342" s="38" t="str">
        <f t="shared" si="64"/>
        <v>Tốt</v>
      </c>
      <c r="G342" s="46">
        <v>30</v>
      </c>
      <c r="H342" s="46">
        <v>50</v>
      </c>
      <c r="I342" s="46"/>
      <c r="J342" s="46"/>
      <c r="K342" s="40">
        <f t="shared" si="65"/>
        <v>80</v>
      </c>
      <c r="L342" s="41" t="s">
        <v>142</v>
      </c>
      <c r="M342" s="82" t="s">
        <v>143</v>
      </c>
    </row>
    <row r="343" spans="1:13" s="5" customFormat="1" ht="31.5" customHeight="1" x14ac:dyDescent="0.25">
      <c r="A343" s="75">
        <v>7</v>
      </c>
      <c r="B343" s="118" t="s">
        <v>593</v>
      </c>
      <c r="C343" s="119" t="s">
        <v>115</v>
      </c>
      <c r="D343" s="94">
        <v>11100119658</v>
      </c>
      <c r="E343" s="53">
        <v>79</v>
      </c>
      <c r="F343" s="38" t="str">
        <f t="shared" si="64"/>
        <v>Tốt</v>
      </c>
      <c r="G343" s="46">
        <v>25</v>
      </c>
      <c r="H343" s="46">
        <v>50</v>
      </c>
      <c r="I343" s="46"/>
      <c r="J343" s="46"/>
      <c r="K343" s="40">
        <f t="shared" si="65"/>
        <v>75</v>
      </c>
      <c r="L343" s="41" t="s">
        <v>142</v>
      </c>
      <c r="M343" s="82" t="s">
        <v>143</v>
      </c>
    </row>
    <row r="344" spans="1:13" s="5" customFormat="1" ht="33.950000000000003" customHeight="1" x14ac:dyDescent="0.25">
      <c r="A344" s="75">
        <v>8</v>
      </c>
      <c r="B344" s="118" t="s">
        <v>594</v>
      </c>
      <c r="C344" s="119" t="s">
        <v>554</v>
      </c>
      <c r="D344" s="94">
        <v>11100096288</v>
      </c>
      <c r="E344" s="53">
        <v>79</v>
      </c>
      <c r="F344" s="38" t="str">
        <f t="shared" si="64"/>
        <v>Tốt</v>
      </c>
      <c r="G344" s="46">
        <v>30</v>
      </c>
      <c r="H344" s="46">
        <v>50</v>
      </c>
      <c r="I344" s="46"/>
      <c r="J344" s="46"/>
      <c r="K344" s="40">
        <f t="shared" si="65"/>
        <v>80</v>
      </c>
      <c r="L344" s="41" t="s">
        <v>142</v>
      </c>
      <c r="M344" s="82" t="s">
        <v>143</v>
      </c>
    </row>
    <row r="345" spans="1:13" s="5" customFormat="1" ht="30.75" customHeight="1" x14ac:dyDescent="0.25">
      <c r="A345" s="75">
        <v>9</v>
      </c>
      <c r="B345" s="118" t="s">
        <v>595</v>
      </c>
      <c r="C345" s="119" t="s">
        <v>124</v>
      </c>
      <c r="D345" s="94">
        <v>11100110117</v>
      </c>
      <c r="E345" s="53">
        <v>84</v>
      </c>
      <c r="F345" s="38" t="str">
        <f t="shared" si="64"/>
        <v>Tốt</v>
      </c>
      <c r="G345" s="46">
        <v>31</v>
      </c>
      <c r="H345" s="46">
        <v>60</v>
      </c>
      <c r="I345" s="46"/>
      <c r="J345" s="46"/>
      <c r="K345" s="40">
        <f t="shared" si="65"/>
        <v>91</v>
      </c>
      <c r="L345" s="41" t="str">
        <f t="shared" si="66"/>
        <v>Xuất sắc</v>
      </c>
      <c r="M345" s="79"/>
    </row>
    <row r="346" spans="1:13" s="5" customFormat="1" ht="23.45" customHeight="1" x14ac:dyDescent="0.25">
      <c r="A346" s="75">
        <v>10</v>
      </c>
      <c r="B346" s="118" t="s">
        <v>596</v>
      </c>
      <c r="C346" s="119" t="s">
        <v>268</v>
      </c>
      <c r="D346" s="94">
        <v>11100082545</v>
      </c>
      <c r="E346" s="53">
        <v>80</v>
      </c>
      <c r="F346" s="38" t="str">
        <f t="shared" si="64"/>
        <v>Tốt</v>
      </c>
      <c r="G346" s="46">
        <v>30</v>
      </c>
      <c r="H346" s="46">
        <v>50</v>
      </c>
      <c r="I346" s="46"/>
      <c r="J346" s="46"/>
      <c r="K346" s="40">
        <f t="shared" si="65"/>
        <v>80</v>
      </c>
      <c r="L346" s="41" t="str">
        <f t="shared" si="66"/>
        <v>Tốt</v>
      </c>
      <c r="M346" s="78"/>
    </row>
    <row r="347" spans="1:13" s="5" customFormat="1" ht="23.45" customHeight="1" x14ac:dyDescent="0.25">
      <c r="A347" s="75">
        <v>11</v>
      </c>
      <c r="B347" s="118" t="s">
        <v>597</v>
      </c>
      <c r="C347" s="119" t="s">
        <v>598</v>
      </c>
      <c r="D347" s="94">
        <v>11100119638</v>
      </c>
      <c r="E347" s="53">
        <v>92</v>
      </c>
      <c r="F347" s="38" t="str">
        <f t="shared" si="64"/>
        <v>Xuất sắc</v>
      </c>
      <c r="G347" s="46">
        <v>32</v>
      </c>
      <c r="H347" s="46">
        <v>60</v>
      </c>
      <c r="I347" s="46"/>
      <c r="J347" s="46"/>
      <c r="K347" s="40">
        <f t="shared" si="65"/>
        <v>92</v>
      </c>
      <c r="L347" s="41" t="str">
        <f t="shared" si="66"/>
        <v>Xuất sắc</v>
      </c>
      <c r="M347" s="78"/>
    </row>
    <row r="348" spans="1:13" s="5" customFormat="1" ht="37.700000000000003" customHeight="1" x14ac:dyDescent="0.25">
      <c r="A348" s="75">
        <v>12</v>
      </c>
      <c r="B348" s="118" t="s">
        <v>599</v>
      </c>
      <c r="C348" s="119" t="s">
        <v>498</v>
      </c>
      <c r="D348" s="94">
        <v>11100110124</v>
      </c>
      <c r="E348" s="53">
        <v>82</v>
      </c>
      <c r="F348" s="38" t="str">
        <f t="shared" si="64"/>
        <v>Tốt</v>
      </c>
      <c r="G348" s="46">
        <v>27</v>
      </c>
      <c r="H348" s="46">
        <v>50</v>
      </c>
      <c r="I348" s="46"/>
      <c r="J348" s="46"/>
      <c r="K348" s="40">
        <f t="shared" si="65"/>
        <v>77</v>
      </c>
      <c r="L348" s="41" t="s">
        <v>600</v>
      </c>
      <c r="M348" s="79" t="s">
        <v>601</v>
      </c>
    </row>
    <row r="349" spans="1:13" s="5" customFormat="1" ht="31.5" customHeight="1" x14ac:dyDescent="0.25">
      <c r="A349" s="75">
        <v>13</v>
      </c>
      <c r="B349" s="118" t="s">
        <v>602</v>
      </c>
      <c r="C349" s="119" t="s">
        <v>42</v>
      </c>
      <c r="D349" s="94">
        <v>31100001684</v>
      </c>
      <c r="E349" s="53">
        <v>92</v>
      </c>
      <c r="F349" s="38" t="str">
        <f t="shared" si="64"/>
        <v>Xuất sắc</v>
      </c>
      <c r="G349" s="46">
        <v>32</v>
      </c>
      <c r="H349" s="46">
        <v>60</v>
      </c>
      <c r="I349" s="46"/>
      <c r="J349" s="46"/>
      <c r="K349" s="40">
        <f t="shared" si="65"/>
        <v>92</v>
      </c>
      <c r="L349" s="41" t="str">
        <f t="shared" si="66"/>
        <v>Xuất sắc</v>
      </c>
      <c r="M349" s="79"/>
    </row>
    <row r="350" spans="1:13" s="5" customFormat="1" ht="23.45" customHeight="1" x14ac:dyDescent="0.25">
      <c r="A350" s="75">
        <v>14</v>
      </c>
      <c r="B350" s="118" t="s">
        <v>603</v>
      </c>
      <c r="C350" s="119" t="s">
        <v>604</v>
      </c>
      <c r="D350" s="94">
        <v>21000001760</v>
      </c>
      <c r="E350" s="53">
        <v>82</v>
      </c>
      <c r="F350" s="38" t="str">
        <f t="shared" si="64"/>
        <v>Tốt</v>
      </c>
      <c r="G350" s="46">
        <v>32</v>
      </c>
      <c r="H350" s="46">
        <v>60</v>
      </c>
      <c r="I350" s="46"/>
      <c r="J350" s="46"/>
      <c r="K350" s="40">
        <f t="shared" si="65"/>
        <v>92</v>
      </c>
      <c r="L350" s="41" t="str">
        <f t="shared" si="66"/>
        <v>Xuất sắc</v>
      </c>
      <c r="M350" s="82"/>
    </row>
    <row r="351" spans="1:13" s="5" customFormat="1" ht="38.25" customHeight="1" x14ac:dyDescent="0.25">
      <c r="A351" s="75">
        <v>15</v>
      </c>
      <c r="B351" s="118" t="s">
        <v>605</v>
      </c>
      <c r="C351" s="119" t="s">
        <v>606</v>
      </c>
      <c r="D351" s="94">
        <v>11100119659</v>
      </c>
      <c r="E351" s="53">
        <v>91</v>
      </c>
      <c r="F351" s="38" t="str">
        <f t="shared" si="64"/>
        <v>Xuất sắc</v>
      </c>
      <c r="G351" s="46">
        <v>31</v>
      </c>
      <c r="H351" s="46">
        <v>60</v>
      </c>
      <c r="I351" s="46"/>
      <c r="J351" s="46"/>
      <c r="K351" s="40">
        <f>G351+H351+I351-J351</f>
        <v>91</v>
      </c>
      <c r="L351" s="41" t="str">
        <f t="shared" si="66"/>
        <v>Xuất sắc</v>
      </c>
      <c r="M351" s="82"/>
    </row>
    <row r="352" spans="1:13" s="5" customFormat="1" ht="44.25" customHeight="1" x14ac:dyDescent="0.25">
      <c r="A352" s="75">
        <v>16</v>
      </c>
      <c r="B352" s="118" t="s">
        <v>607</v>
      </c>
      <c r="C352" s="119" t="s">
        <v>447</v>
      </c>
      <c r="D352" s="94">
        <v>11100109944</v>
      </c>
      <c r="E352" s="53">
        <v>84</v>
      </c>
      <c r="F352" s="38" t="str">
        <f t="shared" si="64"/>
        <v>Tốt</v>
      </c>
      <c r="G352" s="46">
        <v>27</v>
      </c>
      <c r="H352" s="46">
        <v>50</v>
      </c>
      <c r="I352" s="46"/>
      <c r="J352" s="46"/>
      <c r="K352" s="40">
        <f t="shared" si="65"/>
        <v>77</v>
      </c>
      <c r="L352" s="41" t="str">
        <f t="shared" si="66"/>
        <v>Tốt</v>
      </c>
      <c r="M352" s="72"/>
    </row>
    <row r="353" spans="1:13" s="99" customFormat="1" ht="23.45" customHeight="1" x14ac:dyDescent="0.25">
      <c r="A353" s="27" t="s">
        <v>335</v>
      </c>
      <c r="B353" s="211" t="s">
        <v>336</v>
      </c>
      <c r="C353" s="212"/>
      <c r="D353" s="213"/>
      <c r="E353" s="53"/>
      <c r="F353" s="38"/>
      <c r="G353" s="46">
        <v>0</v>
      </c>
      <c r="H353" s="46">
        <v>0</v>
      </c>
      <c r="I353" s="48"/>
      <c r="J353" s="48"/>
      <c r="K353" s="40"/>
      <c r="L353" s="49"/>
      <c r="M353" s="54"/>
    </row>
    <row r="354" spans="1:13" s="99" customFormat="1" ht="37.700000000000003" customHeight="1" x14ac:dyDescent="0.25">
      <c r="A354" s="75">
        <v>17</v>
      </c>
      <c r="B354" s="118" t="s">
        <v>608</v>
      </c>
      <c r="C354" s="214" t="s">
        <v>371</v>
      </c>
      <c r="D354" s="81">
        <v>81000001014</v>
      </c>
      <c r="E354" s="53">
        <v>95</v>
      </c>
      <c r="F354" s="38" t="str">
        <f t="shared" si="64"/>
        <v>Xuất sắc</v>
      </c>
      <c r="G354" s="46">
        <v>33</v>
      </c>
      <c r="H354" s="46">
        <v>60</v>
      </c>
      <c r="I354" s="46"/>
      <c r="J354" s="46"/>
      <c r="K354" s="40">
        <f>G354+H354+I354-J354</f>
        <v>93</v>
      </c>
      <c r="L354" s="41" t="str">
        <f t="shared" si="66"/>
        <v>Xuất sắc</v>
      </c>
      <c r="M354" s="82"/>
    </row>
    <row r="355" spans="1:13" s="99" customFormat="1" ht="57.75" customHeight="1" x14ac:dyDescent="0.25">
      <c r="A355" s="75">
        <v>18</v>
      </c>
      <c r="B355" s="118" t="s">
        <v>609</v>
      </c>
      <c r="C355" s="214" t="s">
        <v>124</v>
      </c>
      <c r="D355" s="81">
        <v>81000000903</v>
      </c>
      <c r="E355" s="53">
        <v>80</v>
      </c>
      <c r="F355" s="38" t="str">
        <f t="shared" si="64"/>
        <v>Tốt</v>
      </c>
      <c r="G355" s="46">
        <v>31</v>
      </c>
      <c r="H355" s="46">
        <v>60</v>
      </c>
      <c r="I355" s="46"/>
      <c r="J355" s="46"/>
      <c r="K355" s="40">
        <f>G355+H355+I355-J355</f>
        <v>91</v>
      </c>
      <c r="L355" s="41" t="str">
        <f t="shared" si="66"/>
        <v>Xuất sắc</v>
      </c>
      <c r="M355" s="82"/>
    </row>
    <row r="356" spans="1:13" s="99" customFormat="1" ht="39" customHeight="1" x14ac:dyDescent="0.25">
      <c r="A356" s="75">
        <v>19</v>
      </c>
      <c r="B356" s="118" t="s">
        <v>158</v>
      </c>
      <c r="C356" s="119" t="s">
        <v>400</v>
      </c>
      <c r="D356" s="81">
        <v>90100000730</v>
      </c>
      <c r="E356" s="53">
        <v>80</v>
      </c>
      <c r="F356" s="38" t="str">
        <f t="shared" si="64"/>
        <v>Tốt</v>
      </c>
      <c r="G356" s="46">
        <v>32</v>
      </c>
      <c r="H356" s="46">
        <v>60</v>
      </c>
      <c r="I356" s="46"/>
      <c r="J356" s="46"/>
      <c r="K356" s="40">
        <f>G356+H356+I356-J356</f>
        <v>92</v>
      </c>
      <c r="L356" s="41" t="str">
        <f t="shared" si="66"/>
        <v>Xuất sắc</v>
      </c>
      <c r="M356" s="82"/>
    </row>
    <row r="357" spans="1:13" s="111" customFormat="1" ht="28.5" customHeight="1" x14ac:dyDescent="0.25">
      <c r="A357" s="100" t="s">
        <v>610</v>
      </c>
      <c r="B357" s="22" t="s">
        <v>611</v>
      </c>
      <c r="C357" s="200"/>
      <c r="D357" s="102"/>
      <c r="E357" s="102"/>
      <c r="F357" s="102"/>
      <c r="G357" s="103"/>
      <c r="H357" s="103"/>
      <c r="I357" s="103"/>
      <c r="J357" s="103"/>
      <c r="K357" s="73"/>
      <c r="L357" s="134"/>
      <c r="M357" s="135"/>
    </row>
    <row r="358" spans="1:13" s="111" customFormat="1" ht="26.25" customHeight="1" x14ac:dyDescent="0.25">
      <c r="A358" s="27" t="s">
        <v>29</v>
      </c>
      <c r="B358" s="28" t="s">
        <v>30</v>
      </c>
      <c r="C358" s="29"/>
      <c r="D358" s="27"/>
      <c r="E358" s="27"/>
      <c r="F358" s="30"/>
      <c r="G358" s="48"/>
      <c r="H358" s="48"/>
      <c r="I358" s="48"/>
      <c r="J358" s="48"/>
      <c r="K358" s="40"/>
      <c r="L358" s="49"/>
      <c r="M358" s="50"/>
    </row>
    <row r="359" spans="1:13" s="111" customFormat="1" ht="31.5" customHeight="1" x14ac:dyDescent="0.25">
      <c r="A359" s="75">
        <v>1</v>
      </c>
      <c r="B359" s="215" t="s">
        <v>612</v>
      </c>
      <c r="C359" s="57" t="s">
        <v>135</v>
      </c>
      <c r="D359" s="77" t="s">
        <v>613</v>
      </c>
      <c r="E359" s="53">
        <v>86</v>
      </c>
      <c r="F359" s="38" t="str">
        <f t="shared" ref="F359:F366" si="67">IF(AND($E359&gt;=90,$E359&lt;=100),"Xuất sắc",IF(AND($E359&gt;=75,$E359&lt;90),"Tốt",IF(AND($E359&gt;=50,$E359&lt;75),"Hoàn thành",IF(AND($E359&lt;50,$E359&gt;0),"Không hoàn thành",IF($E359=0,"Không đánh giá","")))))</f>
        <v>Tốt</v>
      </c>
      <c r="G359" s="46">
        <v>31</v>
      </c>
      <c r="H359" s="46">
        <v>60</v>
      </c>
      <c r="I359" s="46"/>
      <c r="J359" s="46"/>
      <c r="K359" s="40">
        <f t="shared" ref="K359:K366" si="68">G359+H359+I359-J359</f>
        <v>91</v>
      </c>
      <c r="L359" s="41" t="str">
        <f t="shared" ref="L359:L366" si="69">IF(AND($K359&gt;=90,$K359&lt;=100),"Xuất sắc",IF(AND($K359&gt;=75,$K359&lt;90),"Tốt",IF(AND($K359&gt;=50,$K359&lt;75),"Hoàn thành",IF(AND($K359&lt;50,$K359&gt;0),"Không hoàn thành",IF($K359=0,"Không đánh giá","")))))</f>
        <v>Xuất sắc</v>
      </c>
      <c r="M359" s="82"/>
    </row>
    <row r="360" spans="1:13" s="111" customFormat="1" ht="39.75" customHeight="1" x14ac:dyDescent="0.25">
      <c r="A360" s="75">
        <v>2</v>
      </c>
      <c r="B360" s="215" t="s">
        <v>614</v>
      </c>
      <c r="C360" s="57" t="s">
        <v>615</v>
      </c>
      <c r="D360" s="77" t="s">
        <v>616</v>
      </c>
      <c r="E360" s="53">
        <v>82</v>
      </c>
      <c r="F360" s="38" t="str">
        <f t="shared" si="67"/>
        <v>Tốt</v>
      </c>
      <c r="G360" s="46">
        <v>28</v>
      </c>
      <c r="H360" s="46">
        <v>50</v>
      </c>
      <c r="I360" s="46"/>
      <c r="J360" s="46">
        <v>2.34</v>
      </c>
      <c r="K360" s="40">
        <f t="shared" si="68"/>
        <v>75.66</v>
      </c>
      <c r="L360" s="41" t="str">
        <f t="shared" si="69"/>
        <v>Tốt</v>
      </c>
      <c r="M360" s="79" t="s">
        <v>334</v>
      </c>
    </row>
    <row r="361" spans="1:13" s="111" customFormat="1" ht="24" customHeight="1" x14ac:dyDescent="0.25">
      <c r="A361" s="75">
        <v>3</v>
      </c>
      <c r="B361" s="215" t="s">
        <v>617</v>
      </c>
      <c r="C361" s="57" t="s">
        <v>562</v>
      </c>
      <c r="D361" s="77" t="s">
        <v>618</v>
      </c>
      <c r="E361" s="53">
        <v>89</v>
      </c>
      <c r="F361" s="38" t="str">
        <f t="shared" si="67"/>
        <v>Tốt</v>
      </c>
      <c r="G361" s="46">
        <v>30</v>
      </c>
      <c r="H361" s="46">
        <v>60</v>
      </c>
      <c r="I361" s="46"/>
      <c r="J361" s="46"/>
      <c r="K361" s="40">
        <f t="shared" si="68"/>
        <v>90</v>
      </c>
      <c r="L361" s="41" t="str">
        <f t="shared" si="69"/>
        <v>Xuất sắc</v>
      </c>
      <c r="M361" s="82"/>
    </row>
    <row r="362" spans="1:13" s="111" customFormat="1" ht="24" customHeight="1" x14ac:dyDescent="0.25">
      <c r="A362" s="75">
        <v>4</v>
      </c>
      <c r="B362" s="215" t="s">
        <v>619</v>
      </c>
      <c r="C362" s="57" t="s">
        <v>620</v>
      </c>
      <c r="D362" s="77" t="s">
        <v>621</v>
      </c>
      <c r="E362" s="53">
        <v>85</v>
      </c>
      <c r="F362" s="38" t="str">
        <f t="shared" si="67"/>
        <v>Tốt</v>
      </c>
      <c r="G362" s="46">
        <v>30</v>
      </c>
      <c r="H362" s="46">
        <v>60</v>
      </c>
      <c r="I362" s="46"/>
      <c r="J362" s="46"/>
      <c r="K362" s="40">
        <f>G362+H362+I362-J362</f>
        <v>90</v>
      </c>
      <c r="L362" s="41" t="str">
        <f t="shared" si="69"/>
        <v>Xuất sắc</v>
      </c>
      <c r="M362" s="110"/>
    </row>
    <row r="363" spans="1:13" s="111" customFormat="1" ht="24" customHeight="1" x14ac:dyDescent="0.25">
      <c r="A363" s="75">
        <v>5</v>
      </c>
      <c r="B363" s="215" t="s">
        <v>622</v>
      </c>
      <c r="C363" s="57" t="s">
        <v>623</v>
      </c>
      <c r="D363" s="77" t="s">
        <v>624</v>
      </c>
      <c r="E363" s="53">
        <v>85</v>
      </c>
      <c r="F363" s="38" t="str">
        <f t="shared" si="67"/>
        <v>Tốt</v>
      </c>
      <c r="G363" s="46">
        <v>30</v>
      </c>
      <c r="H363" s="46">
        <v>60</v>
      </c>
      <c r="I363" s="46"/>
      <c r="J363" s="46"/>
      <c r="K363" s="40">
        <f t="shared" si="68"/>
        <v>90</v>
      </c>
      <c r="L363" s="41" t="str">
        <f t="shared" si="69"/>
        <v>Xuất sắc</v>
      </c>
      <c r="M363" s="110"/>
    </row>
    <row r="364" spans="1:13" s="111" customFormat="1" ht="69" customHeight="1" x14ac:dyDescent="0.25">
      <c r="A364" s="75">
        <v>6</v>
      </c>
      <c r="B364" s="215" t="s">
        <v>625</v>
      </c>
      <c r="C364" s="57" t="s">
        <v>344</v>
      </c>
      <c r="D364" s="77" t="s">
        <v>626</v>
      </c>
      <c r="E364" s="53">
        <v>83</v>
      </c>
      <c r="F364" s="38" t="str">
        <f t="shared" si="67"/>
        <v>Tốt</v>
      </c>
      <c r="G364" s="46">
        <v>30</v>
      </c>
      <c r="H364" s="46">
        <v>50</v>
      </c>
      <c r="I364" s="46"/>
      <c r="J364" s="46">
        <v>4.8</v>
      </c>
      <c r="K364" s="40">
        <f t="shared" si="68"/>
        <v>75.2</v>
      </c>
      <c r="L364" s="41" t="s">
        <v>142</v>
      </c>
      <c r="M364" s="72" t="s">
        <v>627</v>
      </c>
    </row>
    <row r="365" spans="1:13" s="111" customFormat="1" ht="30.75" customHeight="1" x14ac:dyDescent="0.25">
      <c r="A365" s="75">
        <v>7</v>
      </c>
      <c r="B365" s="215" t="s">
        <v>628</v>
      </c>
      <c r="C365" s="57" t="s">
        <v>629</v>
      </c>
      <c r="D365" s="77" t="s">
        <v>630</v>
      </c>
      <c r="E365" s="53">
        <v>83</v>
      </c>
      <c r="F365" s="38" t="str">
        <f t="shared" si="67"/>
        <v>Tốt</v>
      </c>
      <c r="G365" s="46">
        <v>30</v>
      </c>
      <c r="H365" s="46">
        <v>50</v>
      </c>
      <c r="I365" s="46"/>
      <c r="J365" s="46">
        <v>2.4</v>
      </c>
      <c r="K365" s="40">
        <f t="shared" si="68"/>
        <v>77.599999999999994</v>
      </c>
      <c r="L365" s="41" t="str">
        <f t="shared" si="69"/>
        <v>Tốt</v>
      </c>
      <c r="M365" s="79" t="s">
        <v>117</v>
      </c>
    </row>
    <row r="366" spans="1:13" s="111" customFormat="1" ht="34.5" customHeight="1" x14ac:dyDescent="0.25">
      <c r="A366" s="75">
        <v>8</v>
      </c>
      <c r="B366" s="215" t="s">
        <v>631</v>
      </c>
      <c r="C366" s="57" t="s">
        <v>491</v>
      </c>
      <c r="D366" s="77" t="s">
        <v>632</v>
      </c>
      <c r="E366" s="53">
        <v>83</v>
      </c>
      <c r="F366" s="38" t="str">
        <f t="shared" si="67"/>
        <v>Tốt</v>
      </c>
      <c r="G366" s="46">
        <v>30</v>
      </c>
      <c r="H366" s="46">
        <v>50</v>
      </c>
      <c r="I366" s="46"/>
      <c r="J366" s="46"/>
      <c r="K366" s="40">
        <f t="shared" si="68"/>
        <v>80</v>
      </c>
      <c r="L366" s="41" t="str">
        <f t="shared" si="69"/>
        <v>Tốt</v>
      </c>
      <c r="M366" s="72"/>
    </row>
    <row r="367" spans="1:13" s="111" customFormat="1" ht="27.2" customHeight="1" x14ac:dyDescent="0.25">
      <c r="A367" s="100" t="s">
        <v>633</v>
      </c>
      <c r="B367" s="22" t="s">
        <v>634</v>
      </c>
      <c r="C367" s="200"/>
      <c r="D367" s="102"/>
      <c r="E367" s="102"/>
      <c r="F367" s="102"/>
      <c r="G367" s="103"/>
      <c r="H367" s="103"/>
      <c r="I367" s="103"/>
      <c r="J367" s="103"/>
      <c r="K367" s="73"/>
      <c r="L367" s="134"/>
      <c r="M367" s="135"/>
    </row>
    <row r="368" spans="1:13" s="5" customFormat="1" ht="26.25" customHeight="1" x14ac:dyDescent="0.25">
      <c r="A368" s="27" t="s">
        <v>29</v>
      </c>
      <c r="B368" s="28" t="s">
        <v>30</v>
      </c>
      <c r="C368" s="29"/>
      <c r="D368" s="27"/>
      <c r="E368" s="27"/>
      <c r="F368" s="30"/>
      <c r="G368" s="48"/>
      <c r="H368" s="48"/>
      <c r="I368" s="48"/>
      <c r="J368" s="48"/>
      <c r="K368" s="40"/>
      <c r="L368" s="49"/>
      <c r="M368" s="50"/>
    </row>
    <row r="369" spans="1:13" s="5" customFormat="1" ht="23.45" customHeight="1" x14ac:dyDescent="0.25">
      <c r="A369" s="117">
        <v>1</v>
      </c>
      <c r="B369" s="56" t="s">
        <v>635</v>
      </c>
      <c r="C369" s="57" t="s">
        <v>636</v>
      </c>
      <c r="D369" s="53">
        <v>31100001689</v>
      </c>
      <c r="E369" s="53">
        <v>80</v>
      </c>
      <c r="F369" s="38" t="str">
        <f t="shared" ref="F369:F379" si="70">IF(AND($E369&gt;=90,$E369&lt;=100),"Xuất sắc",IF(AND($E369&gt;=75,$E369&lt;90),"Tốt",IF(AND($E369&gt;=50,$E369&lt;75),"Hoàn thành",IF(AND($E369&lt;50,$E369&gt;0),"Không hoàn thành",IF($E369=0,"Không đánh giá","")))))</f>
        <v>Tốt</v>
      </c>
      <c r="G369" s="46">
        <v>30</v>
      </c>
      <c r="H369" s="46">
        <v>50</v>
      </c>
      <c r="I369" s="46"/>
      <c r="J369" s="46"/>
      <c r="K369" s="40">
        <f t="shared" ref="K369:K377" si="71">G369+H369+I369-J369</f>
        <v>80</v>
      </c>
      <c r="L369" s="41" t="str">
        <f t="shared" ref="L369:L377" si="72">IF(AND($K369&gt;=90,$K369&lt;=100),"Xuất sắc",IF(AND($K369&gt;=75,$K369&lt;90),"Tốt",IF(AND($K369&gt;=50,$K369&lt;75),"Hoàn thành",IF(AND($K369&lt;50,$K369&gt;0),"Không hoàn thành",IF($K369=0,"Không đánh giá","")))))</f>
        <v>Tốt</v>
      </c>
      <c r="M369" s="78"/>
    </row>
    <row r="370" spans="1:13" s="107" customFormat="1" ht="23.45" customHeight="1" x14ac:dyDescent="0.25">
      <c r="A370" s="117">
        <v>2</v>
      </c>
      <c r="B370" s="56" t="s">
        <v>637</v>
      </c>
      <c r="C370" s="57" t="s">
        <v>205</v>
      </c>
      <c r="D370" s="53">
        <v>11100109539</v>
      </c>
      <c r="E370" s="53">
        <v>82</v>
      </c>
      <c r="F370" s="38" t="str">
        <f t="shared" si="70"/>
        <v>Tốt</v>
      </c>
      <c r="G370" s="46">
        <v>30</v>
      </c>
      <c r="H370" s="46">
        <v>50</v>
      </c>
      <c r="I370" s="46"/>
      <c r="J370" s="46"/>
      <c r="K370" s="40">
        <f t="shared" si="71"/>
        <v>80</v>
      </c>
      <c r="L370" s="41" t="str">
        <f t="shared" si="72"/>
        <v>Tốt</v>
      </c>
      <c r="M370" s="106"/>
    </row>
    <row r="371" spans="1:13" s="107" customFormat="1" ht="30" customHeight="1" x14ac:dyDescent="0.25">
      <c r="A371" s="117">
        <v>3</v>
      </c>
      <c r="B371" s="56" t="s">
        <v>47</v>
      </c>
      <c r="C371" s="57" t="s">
        <v>122</v>
      </c>
      <c r="D371" s="53">
        <v>21000001726</v>
      </c>
      <c r="E371" s="53">
        <v>81</v>
      </c>
      <c r="F371" s="38" t="str">
        <f t="shared" si="70"/>
        <v>Tốt</v>
      </c>
      <c r="G371" s="46">
        <v>29</v>
      </c>
      <c r="H371" s="46">
        <v>50</v>
      </c>
      <c r="I371" s="46"/>
      <c r="J371" s="46"/>
      <c r="K371" s="40">
        <f t="shared" si="71"/>
        <v>79</v>
      </c>
      <c r="L371" s="41" t="str">
        <f t="shared" si="72"/>
        <v>Tốt</v>
      </c>
      <c r="M371" s="79"/>
    </row>
    <row r="372" spans="1:13" s="5" customFormat="1" ht="23.45" customHeight="1" x14ac:dyDescent="0.25">
      <c r="A372" s="117">
        <v>4</v>
      </c>
      <c r="B372" s="56" t="s">
        <v>638</v>
      </c>
      <c r="C372" s="57" t="s">
        <v>639</v>
      </c>
      <c r="D372" s="53">
        <v>21100001275</v>
      </c>
      <c r="E372" s="53">
        <v>81</v>
      </c>
      <c r="F372" s="38" t="str">
        <f t="shared" si="70"/>
        <v>Tốt</v>
      </c>
      <c r="G372" s="46">
        <v>31</v>
      </c>
      <c r="H372" s="46">
        <v>50</v>
      </c>
      <c r="I372" s="46"/>
      <c r="J372" s="46"/>
      <c r="K372" s="40">
        <f t="shared" si="71"/>
        <v>81</v>
      </c>
      <c r="L372" s="41" t="str">
        <f t="shared" si="72"/>
        <v>Tốt</v>
      </c>
      <c r="M372" s="78"/>
    </row>
    <row r="373" spans="1:13" s="5" customFormat="1" ht="23.45" customHeight="1" x14ac:dyDescent="0.25">
      <c r="A373" s="117">
        <v>5</v>
      </c>
      <c r="B373" s="56" t="s">
        <v>640</v>
      </c>
      <c r="C373" s="57" t="s">
        <v>284</v>
      </c>
      <c r="D373" s="53">
        <v>71000000520</v>
      </c>
      <c r="E373" s="53">
        <v>83</v>
      </c>
      <c r="F373" s="38" t="str">
        <f t="shared" si="70"/>
        <v>Tốt</v>
      </c>
      <c r="G373" s="46">
        <v>29</v>
      </c>
      <c r="H373" s="46">
        <v>50</v>
      </c>
      <c r="I373" s="46"/>
      <c r="J373" s="46"/>
      <c r="K373" s="40">
        <f t="shared" si="71"/>
        <v>79</v>
      </c>
      <c r="L373" s="41" t="str">
        <f t="shared" si="72"/>
        <v>Tốt</v>
      </c>
      <c r="M373" s="78"/>
    </row>
    <row r="374" spans="1:13" s="5" customFormat="1" ht="31.5" customHeight="1" x14ac:dyDescent="0.25">
      <c r="A374" s="117">
        <v>6</v>
      </c>
      <c r="B374" s="56" t="s">
        <v>307</v>
      </c>
      <c r="C374" s="57" t="s">
        <v>641</v>
      </c>
      <c r="D374" s="53">
        <v>21000001080</v>
      </c>
      <c r="E374" s="53">
        <v>81</v>
      </c>
      <c r="F374" s="38" t="str">
        <f t="shared" si="70"/>
        <v>Tốt</v>
      </c>
      <c r="G374" s="46">
        <v>31</v>
      </c>
      <c r="H374" s="46">
        <v>50</v>
      </c>
      <c r="I374" s="46"/>
      <c r="J374" s="46"/>
      <c r="K374" s="40">
        <f t="shared" si="71"/>
        <v>81</v>
      </c>
      <c r="L374" s="41" t="str">
        <f t="shared" si="72"/>
        <v>Tốt</v>
      </c>
      <c r="M374" s="79"/>
    </row>
    <row r="375" spans="1:13" s="5" customFormat="1" ht="23.45" customHeight="1" x14ac:dyDescent="0.25">
      <c r="A375" s="117">
        <v>7</v>
      </c>
      <c r="B375" s="56" t="s">
        <v>642</v>
      </c>
      <c r="C375" s="57" t="s">
        <v>217</v>
      </c>
      <c r="D375" s="53">
        <v>11100111411</v>
      </c>
      <c r="E375" s="53">
        <v>82</v>
      </c>
      <c r="F375" s="38" t="str">
        <f t="shared" si="70"/>
        <v>Tốt</v>
      </c>
      <c r="G375" s="46">
        <v>31</v>
      </c>
      <c r="H375" s="46">
        <v>50</v>
      </c>
      <c r="I375" s="46"/>
      <c r="J375" s="46"/>
      <c r="K375" s="40">
        <f t="shared" si="71"/>
        <v>81</v>
      </c>
      <c r="L375" s="41" t="str">
        <f t="shared" si="72"/>
        <v>Tốt</v>
      </c>
      <c r="M375" s="78"/>
    </row>
    <row r="376" spans="1:13" s="5" customFormat="1" ht="23.45" customHeight="1" x14ac:dyDescent="0.25">
      <c r="A376" s="117">
        <v>8</v>
      </c>
      <c r="B376" s="56" t="s">
        <v>643</v>
      </c>
      <c r="C376" s="57" t="s">
        <v>361</v>
      </c>
      <c r="D376" s="53">
        <v>40900000624</v>
      </c>
      <c r="E376" s="53">
        <v>87</v>
      </c>
      <c r="F376" s="38" t="str">
        <f t="shared" si="70"/>
        <v>Tốt</v>
      </c>
      <c r="G376" s="46">
        <v>31</v>
      </c>
      <c r="H376" s="46">
        <v>60</v>
      </c>
      <c r="I376" s="46"/>
      <c r="J376" s="46"/>
      <c r="K376" s="40">
        <f t="shared" si="71"/>
        <v>91</v>
      </c>
      <c r="L376" s="41" t="str">
        <f t="shared" si="72"/>
        <v>Xuất sắc</v>
      </c>
      <c r="M376" s="78"/>
    </row>
    <row r="377" spans="1:13" s="99" customFormat="1" ht="36" customHeight="1" x14ac:dyDescent="0.25">
      <c r="A377" s="117">
        <v>9</v>
      </c>
      <c r="B377" s="56" t="s">
        <v>644</v>
      </c>
      <c r="C377" s="57" t="s">
        <v>250</v>
      </c>
      <c r="D377" s="53">
        <v>11100000761</v>
      </c>
      <c r="E377" s="53">
        <v>82</v>
      </c>
      <c r="F377" s="38" t="str">
        <f t="shared" si="70"/>
        <v>Tốt</v>
      </c>
      <c r="G377" s="46">
        <v>33</v>
      </c>
      <c r="H377" s="46">
        <v>60</v>
      </c>
      <c r="I377" s="46"/>
      <c r="J377" s="46"/>
      <c r="K377" s="40">
        <f t="shared" si="71"/>
        <v>93</v>
      </c>
      <c r="L377" s="41" t="str">
        <f t="shared" si="72"/>
        <v>Xuất sắc</v>
      </c>
      <c r="M377" s="98"/>
    </row>
    <row r="378" spans="1:13" s="99" customFormat="1" ht="23.45" customHeight="1" x14ac:dyDescent="0.25">
      <c r="A378" s="27" t="s">
        <v>335</v>
      </c>
      <c r="B378" s="216" t="s">
        <v>336</v>
      </c>
      <c r="C378" s="217"/>
      <c r="D378" s="218"/>
      <c r="E378" s="53"/>
      <c r="F378" s="38"/>
      <c r="G378" s="46">
        <v>0</v>
      </c>
      <c r="H378" s="46">
        <v>0</v>
      </c>
      <c r="I378" s="48"/>
      <c r="J378" s="48"/>
      <c r="K378" s="40"/>
      <c r="L378" s="49"/>
      <c r="M378" s="54"/>
    </row>
    <row r="379" spans="1:13" s="5" customFormat="1" ht="23.45" customHeight="1" x14ac:dyDescent="0.25">
      <c r="A379" s="117">
        <v>10</v>
      </c>
      <c r="B379" s="56" t="s">
        <v>645</v>
      </c>
      <c r="C379" s="57" t="s">
        <v>284</v>
      </c>
      <c r="D379" s="53">
        <v>81000000908</v>
      </c>
      <c r="E379" s="53">
        <v>83</v>
      </c>
      <c r="F379" s="38" t="str">
        <f t="shared" si="70"/>
        <v>Tốt</v>
      </c>
      <c r="G379" s="46">
        <v>29</v>
      </c>
      <c r="H379" s="46">
        <v>50</v>
      </c>
      <c r="I379" s="46"/>
      <c r="J379" s="46"/>
      <c r="K379" s="40">
        <f>G379+H379+I379-J379</f>
        <v>79</v>
      </c>
      <c r="L379" s="41" t="str">
        <f>IF(AND($K379&gt;=90,$K379&lt;=100),"Xuất sắc",IF(AND($K379&gt;=75,$K379&lt;90),"Tốt",IF(AND($K379&gt;=50,$K379&lt;75),"Hoàn thành",IF(AND($K379&lt;50,$K379&gt;0),"Không hoàn thành",IF($K379=0,"Không đánh giá","")))))</f>
        <v>Tốt</v>
      </c>
      <c r="M379" s="78"/>
    </row>
    <row r="380" spans="1:13" s="111" customFormat="1" ht="21" customHeight="1" x14ac:dyDescent="0.25">
      <c r="A380" s="100" t="s">
        <v>646</v>
      </c>
      <c r="B380" s="219" t="s">
        <v>647</v>
      </c>
      <c r="C380" s="200"/>
      <c r="D380" s="102"/>
      <c r="E380" s="102"/>
      <c r="F380" s="102"/>
      <c r="G380" s="103"/>
      <c r="H380" s="103"/>
      <c r="I380" s="103"/>
      <c r="J380" s="103"/>
      <c r="K380" s="73"/>
      <c r="L380" s="134"/>
      <c r="M380" s="135"/>
    </row>
    <row r="381" spans="1:13" s="5" customFormat="1" ht="29.25" customHeight="1" x14ac:dyDescent="0.25">
      <c r="A381" s="27" t="s">
        <v>29</v>
      </c>
      <c r="B381" s="28" t="s">
        <v>30</v>
      </c>
      <c r="C381" s="29"/>
      <c r="D381" s="220"/>
      <c r="E381" s="27"/>
      <c r="F381" s="30"/>
      <c r="G381" s="48"/>
      <c r="H381" s="48"/>
      <c r="I381" s="48"/>
      <c r="J381" s="48"/>
      <c r="K381" s="40"/>
      <c r="L381" s="49"/>
      <c r="M381" s="50"/>
    </row>
    <row r="382" spans="1:13" s="5" customFormat="1" ht="33" customHeight="1" x14ac:dyDescent="0.25">
      <c r="A382" s="75">
        <v>1</v>
      </c>
      <c r="B382" s="221" t="s">
        <v>224</v>
      </c>
      <c r="C382" s="222" t="s">
        <v>316</v>
      </c>
      <c r="D382" s="182">
        <v>50800000001</v>
      </c>
      <c r="E382" s="53">
        <v>94</v>
      </c>
      <c r="F382" s="38" t="str">
        <f t="shared" ref="F382:F393" si="73">IF(AND($E382&gt;=90,$E382&lt;=100),"Xuất sắc",IF(AND($E382&gt;=75,$E382&lt;90),"Tốt",IF(AND($E382&gt;=50,$E382&lt;75),"Hoàn thành",IF(AND($E382&lt;50,$E382&gt;0),"Không hoàn thành",IF($E382=0,"Không đánh giá","")))))</f>
        <v>Xuất sắc</v>
      </c>
      <c r="G382" s="46">
        <v>34</v>
      </c>
      <c r="H382" s="46">
        <v>60</v>
      </c>
      <c r="I382" s="46"/>
      <c r="J382" s="46">
        <v>2.82</v>
      </c>
      <c r="K382" s="40">
        <f t="shared" ref="K382:K393" si="74">G382+H382+I382-J382</f>
        <v>91.18</v>
      </c>
      <c r="L382" s="41" t="str">
        <f t="shared" ref="L382:L395" si="75">IF(AND($K382&gt;=90,$K382&lt;=100),"Xuất sắc",IF(AND($K382&gt;=75,$K382&lt;90),"Tốt",IF(AND($K382&gt;=50,$K382&lt;75),"Hoàn thành",IF(AND($K382&lt;50,$K382&gt;0),"Không hoàn thành",IF($K382=0,"Không đánh giá","")))))</f>
        <v>Xuất sắc</v>
      </c>
      <c r="M382" s="79" t="s">
        <v>648</v>
      </c>
    </row>
    <row r="383" spans="1:13" s="5" customFormat="1" ht="27.2" customHeight="1" x14ac:dyDescent="0.25">
      <c r="A383" s="75">
        <v>2</v>
      </c>
      <c r="B383" s="221" t="s">
        <v>649</v>
      </c>
      <c r="C383" s="222" t="s">
        <v>205</v>
      </c>
      <c r="D383" s="182">
        <v>71000000474</v>
      </c>
      <c r="E383" s="53">
        <v>75</v>
      </c>
      <c r="F383" s="38" t="str">
        <f t="shared" si="73"/>
        <v>Tốt</v>
      </c>
      <c r="G383" s="46">
        <v>31</v>
      </c>
      <c r="H383" s="46">
        <v>50</v>
      </c>
      <c r="I383" s="46"/>
      <c r="J383" s="46"/>
      <c r="K383" s="40">
        <f t="shared" si="74"/>
        <v>81</v>
      </c>
      <c r="L383" s="41" t="str">
        <f t="shared" si="75"/>
        <v>Tốt</v>
      </c>
      <c r="M383" s="78"/>
    </row>
    <row r="384" spans="1:13" s="5" customFormat="1" ht="25.5" customHeight="1" x14ac:dyDescent="0.25">
      <c r="A384" s="75">
        <v>3</v>
      </c>
      <c r="B384" s="221" t="s">
        <v>650</v>
      </c>
      <c r="C384" s="222" t="s">
        <v>135</v>
      </c>
      <c r="D384" s="182">
        <v>60300000100</v>
      </c>
      <c r="E384" s="53">
        <v>97</v>
      </c>
      <c r="F384" s="38" t="str">
        <f t="shared" si="73"/>
        <v>Xuất sắc</v>
      </c>
      <c r="G384" s="46">
        <v>31</v>
      </c>
      <c r="H384" s="46">
        <v>60</v>
      </c>
      <c r="I384" s="46"/>
      <c r="J384" s="46"/>
      <c r="K384" s="40">
        <f t="shared" si="74"/>
        <v>91</v>
      </c>
      <c r="L384" s="41" t="str">
        <f t="shared" si="75"/>
        <v>Xuất sắc</v>
      </c>
      <c r="M384" s="78"/>
    </row>
    <row r="385" spans="1:13" s="5" customFormat="1" ht="29.25" customHeight="1" x14ac:dyDescent="0.25">
      <c r="A385" s="75">
        <v>4</v>
      </c>
      <c r="B385" s="221" t="s">
        <v>651</v>
      </c>
      <c r="C385" s="222" t="s">
        <v>652</v>
      </c>
      <c r="D385" s="182">
        <v>60200000731</v>
      </c>
      <c r="E385" s="53">
        <v>97</v>
      </c>
      <c r="F385" s="38" t="str">
        <f t="shared" si="73"/>
        <v>Xuất sắc</v>
      </c>
      <c r="G385" s="46">
        <v>29</v>
      </c>
      <c r="H385" s="46">
        <v>60</v>
      </c>
      <c r="I385" s="46"/>
      <c r="J385" s="46"/>
      <c r="K385" s="40">
        <f t="shared" si="74"/>
        <v>89</v>
      </c>
      <c r="L385" s="41" t="str">
        <f t="shared" si="75"/>
        <v>Tốt</v>
      </c>
      <c r="M385" s="79"/>
    </row>
    <row r="386" spans="1:13" s="5" customFormat="1" ht="26.25" customHeight="1" x14ac:dyDescent="0.25">
      <c r="A386" s="75">
        <v>5</v>
      </c>
      <c r="B386" s="221" t="s">
        <v>653</v>
      </c>
      <c r="C386" s="222" t="s">
        <v>284</v>
      </c>
      <c r="D386" s="182">
        <v>60300000171</v>
      </c>
      <c r="E386" s="53">
        <v>95</v>
      </c>
      <c r="F386" s="38" t="str">
        <f t="shared" si="73"/>
        <v>Xuất sắc</v>
      </c>
      <c r="G386" s="46">
        <v>32</v>
      </c>
      <c r="H386" s="46">
        <v>50</v>
      </c>
      <c r="I386" s="46"/>
      <c r="J386" s="46"/>
      <c r="K386" s="40">
        <f t="shared" si="74"/>
        <v>82</v>
      </c>
      <c r="L386" s="41" t="str">
        <f t="shared" si="75"/>
        <v>Tốt</v>
      </c>
      <c r="M386" s="82"/>
    </row>
    <row r="387" spans="1:13" s="5" customFormat="1" ht="30.75" customHeight="1" x14ac:dyDescent="0.25">
      <c r="A387" s="75">
        <v>6</v>
      </c>
      <c r="B387" s="221" t="s">
        <v>654</v>
      </c>
      <c r="C387" s="222" t="s">
        <v>655</v>
      </c>
      <c r="D387" s="182">
        <v>51200000905</v>
      </c>
      <c r="E387" s="53">
        <v>94</v>
      </c>
      <c r="F387" s="38" t="str">
        <f t="shared" si="73"/>
        <v>Xuất sắc</v>
      </c>
      <c r="G387" s="46">
        <v>33</v>
      </c>
      <c r="H387" s="46">
        <v>50</v>
      </c>
      <c r="I387" s="46"/>
      <c r="J387" s="46"/>
      <c r="K387" s="40">
        <f t="shared" si="74"/>
        <v>83</v>
      </c>
      <c r="L387" s="41" t="str">
        <f t="shared" si="75"/>
        <v>Tốt</v>
      </c>
      <c r="M387" s="82"/>
    </row>
    <row r="388" spans="1:13" s="5" customFormat="1" ht="32.25" customHeight="1" x14ac:dyDescent="0.25">
      <c r="A388" s="75">
        <v>7</v>
      </c>
      <c r="B388" s="221" t="s">
        <v>656</v>
      </c>
      <c r="C388" s="222" t="s">
        <v>361</v>
      </c>
      <c r="D388" s="182">
        <v>60200000517</v>
      </c>
      <c r="E388" s="53">
        <v>94</v>
      </c>
      <c r="F388" s="38" t="str">
        <f t="shared" si="73"/>
        <v>Xuất sắc</v>
      </c>
      <c r="G388" s="46">
        <v>31</v>
      </c>
      <c r="H388" s="46">
        <v>60</v>
      </c>
      <c r="I388" s="46"/>
      <c r="J388" s="46"/>
      <c r="K388" s="40">
        <f t="shared" si="74"/>
        <v>91</v>
      </c>
      <c r="L388" s="41" t="str">
        <f t="shared" si="75"/>
        <v>Xuất sắc</v>
      </c>
      <c r="M388" s="79"/>
    </row>
    <row r="389" spans="1:13" s="5" customFormat="1" ht="36" customHeight="1" x14ac:dyDescent="0.25">
      <c r="A389" s="75">
        <v>8</v>
      </c>
      <c r="B389" s="221" t="s">
        <v>128</v>
      </c>
      <c r="C389" s="222" t="s">
        <v>247</v>
      </c>
      <c r="D389" s="182">
        <v>60200000637</v>
      </c>
      <c r="E389" s="53">
        <v>91</v>
      </c>
      <c r="F389" s="38" t="str">
        <f t="shared" si="73"/>
        <v>Xuất sắc</v>
      </c>
      <c r="G389" s="46">
        <v>31</v>
      </c>
      <c r="H389" s="46">
        <v>50</v>
      </c>
      <c r="I389" s="46"/>
      <c r="J389" s="46"/>
      <c r="K389" s="40">
        <f t="shared" si="74"/>
        <v>81</v>
      </c>
      <c r="L389" s="41" t="str">
        <f t="shared" si="75"/>
        <v>Tốt</v>
      </c>
      <c r="M389" s="72"/>
    </row>
    <row r="390" spans="1:13" s="5" customFormat="1" ht="23.45" customHeight="1" x14ac:dyDescent="0.25">
      <c r="A390" s="75">
        <v>9</v>
      </c>
      <c r="B390" s="221" t="s">
        <v>657</v>
      </c>
      <c r="C390" s="222" t="s">
        <v>658</v>
      </c>
      <c r="D390" s="223">
        <v>71000000507</v>
      </c>
      <c r="E390" s="53">
        <v>81</v>
      </c>
      <c r="F390" s="38" t="str">
        <f t="shared" si="73"/>
        <v>Tốt</v>
      </c>
      <c r="G390" s="46">
        <v>31</v>
      </c>
      <c r="H390" s="46">
        <v>50</v>
      </c>
      <c r="I390" s="46"/>
      <c r="J390" s="46"/>
      <c r="K390" s="40">
        <f t="shared" si="74"/>
        <v>81</v>
      </c>
      <c r="L390" s="41" t="str">
        <f t="shared" si="75"/>
        <v>Tốt</v>
      </c>
      <c r="M390" s="78"/>
    </row>
    <row r="391" spans="1:13" s="107" customFormat="1" ht="38.25" customHeight="1" x14ac:dyDescent="0.25">
      <c r="A391" s="75">
        <v>10</v>
      </c>
      <c r="B391" s="221" t="s">
        <v>659</v>
      </c>
      <c r="C391" s="222" t="s">
        <v>250</v>
      </c>
      <c r="D391" s="223">
        <v>60200000588</v>
      </c>
      <c r="E391" s="53">
        <v>95</v>
      </c>
      <c r="F391" s="38" t="str">
        <f t="shared" si="73"/>
        <v>Xuất sắc</v>
      </c>
      <c r="G391" s="46">
        <v>31</v>
      </c>
      <c r="H391" s="46">
        <v>60</v>
      </c>
      <c r="I391" s="46"/>
      <c r="J391" s="46"/>
      <c r="K391" s="40">
        <f t="shared" si="74"/>
        <v>91</v>
      </c>
      <c r="L391" s="41" t="s">
        <v>441</v>
      </c>
      <c r="M391" s="72" t="s">
        <v>435</v>
      </c>
    </row>
    <row r="392" spans="1:13" s="107" customFormat="1" ht="23.45" customHeight="1" x14ac:dyDescent="0.25">
      <c r="A392" s="75">
        <v>11</v>
      </c>
      <c r="B392" s="221" t="s">
        <v>660</v>
      </c>
      <c r="C392" s="222" t="s">
        <v>115</v>
      </c>
      <c r="D392" s="223">
        <v>60300000115</v>
      </c>
      <c r="E392" s="53">
        <v>84</v>
      </c>
      <c r="F392" s="38" t="str">
        <f t="shared" si="73"/>
        <v>Tốt</v>
      </c>
      <c r="G392" s="46">
        <v>31</v>
      </c>
      <c r="H392" s="46">
        <v>50</v>
      </c>
      <c r="I392" s="46"/>
      <c r="J392" s="46"/>
      <c r="K392" s="40">
        <f t="shared" si="74"/>
        <v>81</v>
      </c>
      <c r="L392" s="41" t="str">
        <f t="shared" si="75"/>
        <v>Tốt</v>
      </c>
      <c r="M392" s="106"/>
    </row>
    <row r="393" spans="1:13" s="5" customFormat="1" ht="30.75" customHeight="1" x14ac:dyDescent="0.25">
      <c r="A393" s="75">
        <v>12</v>
      </c>
      <c r="B393" s="221" t="s">
        <v>661</v>
      </c>
      <c r="C393" s="222" t="s">
        <v>179</v>
      </c>
      <c r="D393" s="223">
        <v>60300000125</v>
      </c>
      <c r="E393" s="53">
        <v>80</v>
      </c>
      <c r="F393" s="38" t="str">
        <f t="shared" si="73"/>
        <v>Tốt</v>
      </c>
      <c r="G393" s="46">
        <v>30</v>
      </c>
      <c r="H393" s="46">
        <v>50</v>
      </c>
      <c r="I393" s="46"/>
      <c r="J393" s="46">
        <v>2.4</v>
      </c>
      <c r="K393" s="40">
        <f t="shared" si="74"/>
        <v>77.599999999999994</v>
      </c>
      <c r="L393" s="41" t="str">
        <f t="shared" si="75"/>
        <v>Tốt</v>
      </c>
      <c r="M393" s="79" t="s">
        <v>334</v>
      </c>
    </row>
    <row r="394" spans="1:13" s="99" customFormat="1" ht="23.45" customHeight="1" x14ac:dyDescent="0.25">
      <c r="A394" s="27" t="s">
        <v>335</v>
      </c>
      <c r="B394" s="28" t="s">
        <v>336</v>
      </c>
      <c r="C394" s="29"/>
      <c r="D394" s="27"/>
      <c r="E394" s="27"/>
      <c r="F394" s="30"/>
      <c r="G394" s="48"/>
      <c r="H394" s="48"/>
      <c r="I394" s="48"/>
      <c r="J394" s="48"/>
      <c r="K394" s="40"/>
      <c r="L394" s="49"/>
      <c r="M394" s="50"/>
    </row>
    <row r="395" spans="1:13" s="99" customFormat="1" ht="23.45" customHeight="1" x14ac:dyDescent="0.25">
      <c r="A395" s="75">
        <v>13</v>
      </c>
      <c r="B395" s="221" t="s">
        <v>662</v>
      </c>
      <c r="C395" s="222" t="s">
        <v>170</v>
      </c>
      <c r="D395" s="182">
        <v>81000000906</v>
      </c>
      <c r="E395" s="53">
        <v>80</v>
      </c>
      <c r="F395" s="38" t="str">
        <f t="shared" ref="F395" si="76">IF(AND($E395&gt;=90,$E395&lt;=100),"Xuất sắc",IF(AND($E395&gt;=75,$E395&lt;90),"Tốt",IF(AND($E395&gt;=50,$E395&lt;75),"Hoàn thành",IF(AND($E395&lt;50,$E395&gt;0),"Không hoàn thành",IF($E395=0,"Không đánh giá","")))))</f>
        <v>Tốt</v>
      </c>
      <c r="G395" s="46">
        <v>30</v>
      </c>
      <c r="H395" s="46">
        <v>50</v>
      </c>
      <c r="I395" s="46"/>
      <c r="J395" s="46"/>
      <c r="K395" s="40">
        <f>G395+H395+I395-J395</f>
        <v>80</v>
      </c>
      <c r="L395" s="41" t="str">
        <f t="shared" si="75"/>
        <v>Tốt</v>
      </c>
      <c r="M395" s="98"/>
    </row>
    <row r="396" spans="1:13" s="111" customFormat="1" ht="21" customHeight="1" x14ac:dyDescent="0.25">
      <c r="A396" s="100" t="s">
        <v>646</v>
      </c>
      <c r="B396" s="112" t="s">
        <v>663</v>
      </c>
      <c r="C396" s="200"/>
      <c r="D396" s="102"/>
      <c r="E396" s="102"/>
      <c r="F396" s="102"/>
      <c r="G396" s="103"/>
      <c r="H396" s="103"/>
      <c r="I396" s="103"/>
      <c r="J396" s="103"/>
      <c r="K396" s="73"/>
      <c r="L396" s="134"/>
      <c r="M396" s="135"/>
    </row>
    <row r="397" spans="1:13" s="5" customFormat="1" ht="24" customHeight="1" x14ac:dyDescent="0.25">
      <c r="A397" s="27" t="s">
        <v>29</v>
      </c>
      <c r="B397" s="28" t="s">
        <v>30</v>
      </c>
      <c r="C397" s="29"/>
      <c r="D397" s="220"/>
      <c r="E397" s="27"/>
      <c r="F397" s="30"/>
      <c r="G397" s="48"/>
      <c r="H397" s="48"/>
      <c r="I397" s="48"/>
      <c r="J397" s="48"/>
      <c r="K397" s="40"/>
      <c r="L397" s="49"/>
      <c r="M397" s="50"/>
    </row>
    <row r="398" spans="1:13" s="5" customFormat="1" ht="23.45" customHeight="1" x14ac:dyDescent="0.25">
      <c r="A398" s="136">
        <v>1</v>
      </c>
      <c r="B398" s="56" t="s">
        <v>664</v>
      </c>
      <c r="C398" s="80" t="s">
        <v>105</v>
      </c>
      <c r="D398" s="137">
        <v>80600000693</v>
      </c>
      <c r="E398" s="53">
        <v>90</v>
      </c>
      <c r="F398" s="38" t="str">
        <f t="shared" ref="F398" si="77">IF(AND($E398&gt;=90,$E398&lt;=100),"Xuất sắc",IF(AND($E398&gt;=75,$E398&lt;90),"Tốt",IF(AND($E398&gt;=50,$E398&lt;75),"Hoàn thành",IF(AND($E398&lt;50,$E398&gt;0),"Không hoàn thành",IF($E398=0,"Không đánh giá","")))))</f>
        <v>Xuất sắc</v>
      </c>
      <c r="G398" s="46">
        <v>30</v>
      </c>
      <c r="H398" s="46">
        <v>60</v>
      </c>
      <c r="I398" s="46"/>
      <c r="J398" s="46"/>
      <c r="K398" s="40">
        <f>G398+H398+I398-J398</f>
        <v>90</v>
      </c>
      <c r="L398" s="41" t="str">
        <f>IF(AND($K398&gt;=90,$K398&lt;=100),"Xuất sắc",IF(AND($K398&gt;=75,$K398&lt;90),"Tốt",IF(AND($K398&gt;=50,$K398&lt;75),"Hoàn thành",IF(AND($K398&lt;50,$K398&gt;0),"Không hoàn thành",IF($K398=0,"Không đánh giá","")))))</f>
        <v>Xuất sắc</v>
      </c>
      <c r="M398" s="44"/>
    </row>
    <row r="399" spans="1:13" s="99" customFormat="1" ht="23.45" customHeight="1" x14ac:dyDescent="0.25">
      <c r="A399" s="27" t="s">
        <v>335</v>
      </c>
      <c r="B399" s="28" t="s">
        <v>336</v>
      </c>
      <c r="C399" s="29"/>
      <c r="D399" s="27"/>
      <c r="E399" s="27"/>
      <c r="F399" s="30"/>
      <c r="G399" s="48"/>
      <c r="H399" s="48"/>
      <c r="I399" s="48"/>
      <c r="J399" s="48"/>
      <c r="K399" s="40"/>
      <c r="L399" s="49"/>
      <c r="M399" s="50"/>
    </row>
    <row r="400" spans="1:13" s="99" customFormat="1" ht="23.45" customHeight="1" x14ac:dyDescent="0.25">
      <c r="A400" s="75">
        <v>2</v>
      </c>
      <c r="B400" s="221" t="s">
        <v>224</v>
      </c>
      <c r="C400" s="222" t="s">
        <v>397</v>
      </c>
      <c r="D400" s="224">
        <v>90400000056</v>
      </c>
      <c r="E400" s="53">
        <v>80</v>
      </c>
      <c r="F400" s="38" t="str">
        <f t="shared" ref="F400" si="78">IF(AND($E400&gt;=90,$E400&lt;=100),"Xuất sắc",IF(AND($E400&gt;=75,$E400&lt;90),"Tốt",IF(AND($E400&gt;=50,$E400&lt;75),"Hoàn thành",IF(AND($E400&lt;50,$E400&gt;0),"Không hoàn thành",IF($E400=0,"Không đánh giá","")))))</f>
        <v>Tốt</v>
      </c>
      <c r="G400" s="46">
        <v>30</v>
      </c>
      <c r="H400" s="46">
        <v>50</v>
      </c>
      <c r="I400" s="225"/>
      <c r="J400" s="225"/>
      <c r="K400" s="40">
        <f>G400+H400+I400-J400</f>
        <v>80</v>
      </c>
      <c r="L400" s="41" t="str">
        <f>IF(AND($K400&gt;=90,$K400&lt;=100),"Xuất sắc",IF(AND($K400&gt;=75,$K400&lt;90),"Tốt",IF(AND($K400&gt;=50,$K400&lt;75),"Hoàn thành",IF(AND($K400&lt;50,$K400&gt;0),"Không hoàn thành",IF($K400=0,"Không đánh giá","")))))</f>
        <v>Tốt</v>
      </c>
      <c r="M400" s="98"/>
    </row>
    <row r="401" spans="1:13" s="4" customFormat="1" x14ac:dyDescent="0.25">
      <c r="A401" s="2"/>
      <c r="B401" s="226"/>
      <c r="C401" s="227"/>
      <c r="D401" s="2"/>
      <c r="E401" s="2"/>
      <c r="F401" s="2"/>
      <c r="G401" s="2"/>
      <c r="H401" s="2"/>
      <c r="I401" s="2"/>
      <c r="J401" s="2"/>
      <c r="K401" s="2"/>
      <c r="L401" s="228"/>
      <c r="M401" s="3"/>
    </row>
    <row r="402" spans="1:13" ht="25.5" customHeight="1" x14ac:dyDescent="0.25">
      <c r="B402" s="363" t="s">
        <v>665</v>
      </c>
      <c r="C402" s="363"/>
      <c r="D402" s="363"/>
      <c r="E402" s="363"/>
      <c r="F402" s="373"/>
    </row>
    <row r="403" spans="1:13" ht="78.75" customHeight="1" x14ac:dyDescent="0.25">
      <c r="B403" s="364" t="s">
        <v>666</v>
      </c>
      <c r="C403" s="365"/>
      <c r="D403" s="364" t="s">
        <v>667</v>
      </c>
      <c r="E403" s="365"/>
      <c r="F403" s="370" t="s">
        <v>1055</v>
      </c>
      <c r="G403" s="370"/>
      <c r="H403" s="374"/>
      <c r="I403" s="374"/>
    </row>
    <row r="404" spans="1:13" ht="34.5" customHeight="1" x14ac:dyDescent="0.25">
      <c r="B404" s="361" t="s">
        <v>668</v>
      </c>
      <c r="C404" s="362"/>
      <c r="D404" s="366">
        <f>COUNTIF($F$10:$F$400,"Xuất sắc")</f>
        <v>144</v>
      </c>
      <c r="E404" s="367"/>
      <c r="F404" s="366">
        <f>COUNTIF($L$10:$L$400,"Xuất sắc")</f>
        <v>124</v>
      </c>
      <c r="G404" s="367"/>
    </row>
    <row r="405" spans="1:13" ht="34.5" customHeight="1" x14ac:dyDescent="0.25">
      <c r="B405" s="361" t="s">
        <v>669</v>
      </c>
      <c r="C405" s="362"/>
      <c r="D405" s="366">
        <f>COUNTIF($F$10:$F$400,"Tốt")</f>
        <v>165</v>
      </c>
      <c r="E405" s="367"/>
      <c r="F405" s="366">
        <f>COUNTIF($L$10:$L$400,"Tốt")</f>
        <v>180</v>
      </c>
      <c r="G405" s="367"/>
    </row>
    <row r="406" spans="1:13" ht="48" customHeight="1" x14ac:dyDescent="0.25">
      <c r="B406" s="361" t="s">
        <v>670</v>
      </c>
      <c r="C406" s="362"/>
      <c r="D406" s="366">
        <f>COUNTIF($F$10:$F$400,"Hoàn thành")</f>
        <v>4</v>
      </c>
      <c r="E406" s="367"/>
      <c r="F406" s="366">
        <f>COUNTIF($L$10:$L$400,"Hoàn thành")</f>
        <v>7</v>
      </c>
      <c r="G406" s="367"/>
    </row>
    <row r="407" spans="1:13" ht="34.5" customHeight="1" x14ac:dyDescent="0.25">
      <c r="B407" s="361" t="s">
        <v>671</v>
      </c>
      <c r="C407" s="362"/>
      <c r="D407" s="366">
        <f>COUNTIF($F$10:$F$400,"Không hoàn thành")</f>
        <v>0</v>
      </c>
      <c r="E407" s="367"/>
      <c r="F407" s="366">
        <f>COUNTIF($L$10:$L$400,"Không hoàn thành")</f>
        <v>1</v>
      </c>
      <c r="G407" s="367"/>
    </row>
    <row r="408" spans="1:13" ht="34.5" customHeight="1" x14ac:dyDescent="0.25">
      <c r="B408" s="361" t="s">
        <v>672</v>
      </c>
      <c r="C408" s="362"/>
      <c r="D408" s="366">
        <f>COUNTIF($F$10:$F$400,"Không đánh giá")</f>
        <v>8</v>
      </c>
      <c r="E408" s="367"/>
      <c r="F408" s="366">
        <f>COUNTIF($L$10:$L$400,"Không đánh giá")</f>
        <v>9</v>
      </c>
      <c r="G408" s="367"/>
    </row>
  </sheetData>
  <autoFilter ref="A7:M400">
    <filterColumn colId="3" showButton="0"/>
  </autoFilter>
  <mergeCells count="32">
    <mergeCell ref="M5:M6"/>
    <mergeCell ref="A1:F1"/>
    <mergeCell ref="A2:D2"/>
    <mergeCell ref="G2:L2"/>
    <mergeCell ref="A3:L3"/>
    <mergeCell ref="A5:A6"/>
    <mergeCell ref="B5:C6"/>
    <mergeCell ref="D5:D6"/>
    <mergeCell ref="E5:E6"/>
    <mergeCell ref="G5:L5"/>
    <mergeCell ref="H403:I403"/>
    <mergeCell ref="B404:C404"/>
    <mergeCell ref="D404:E404"/>
    <mergeCell ref="B405:C405"/>
    <mergeCell ref="D405:E405"/>
    <mergeCell ref="B403:C403"/>
    <mergeCell ref="D403:E403"/>
    <mergeCell ref="F407:G407"/>
    <mergeCell ref="F408:G408"/>
    <mergeCell ref="B408:C408"/>
    <mergeCell ref="D408:E408"/>
    <mergeCell ref="F5:F6"/>
    <mergeCell ref="F403:G403"/>
    <mergeCell ref="F404:G404"/>
    <mergeCell ref="F405:G405"/>
    <mergeCell ref="F406:G406"/>
    <mergeCell ref="B406:C406"/>
    <mergeCell ref="D406:E406"/>
    <mergeCell ref="B407:C407"/>
    <mergeCell ref="D407:E407"/>
    <mergeCell ref="D7:E7"/>
    <mergeCell ref="B402:F40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410"/>
  <sheetViews>
    <sheetView tabSelected="1" topLeftCell="A388" zoomScaleNormal="100" workbookViewId="0">
      <selection activeCell="H397" sqref="H397"/>
    </sheetView>
  </sheetViews>
  <sheetFormatPr defaultRowHeight="15.75" x14ac:dyDescent="0.25"/>
  <cols>
    <col min="1" max="1" width="6.85546875" style="229" customWidth="1"/>
    <col min="2" max="2" width="21.42578125" style="229" customWidth="1"/>
    <col min="3" max="3" width="12.42578125" style="231" customWidth="1"/>
    <col min="4" max="4" width="19.140625" style="232" hidden="1" customWidth="1"/>
    <col min="5" max="5" width="27.42578125" style="229" customWidth="1"/>
    <col min="6" max="6" width="25.28515625" style="414" customWidth="1"/>
    <col min="7" max="225" width="9.140625" style="229"/>
    <col min="226" max="226" width="8.5703125" style="229" customWidth="1"/>
    <col min="227" max="227" width="21.42578125" style="229" customWidth="1"/>
    <col min="228" max="228" width="12.42578125" style="229" customWidth="1"/>
    <col min="229" max="229" width="0" style="229" hidden="1" customWidth="1"/>
    <col min="230" max="230" width="13.85546875" style="229" customWidth="1"/>
    <col min="231" max="234" width="9.140625" style="229" customWidth="1"/>
    <col min="235" max="235" width="11.7109375" style="229" customWidth="1"/>
    <col min="236" max="236" width="10.5703125" style="229" customWidth="1"/>
    <col min="237" max="237" width="10.28515625" style="229" customWidth="1"/>
    <col min="238" max="238" width="10.85546875" style="229" customWidth="1"/>
    <col min="239" max="239" width="11.140625" style="229" customWidth="1"/>
    <col min="240" max="240" width="12.5703125" style="229" customWidth="1"/>
    <col min="241" max="241" width="18.28515625" style="229" customWidth="1"/>
    <col min="242" max="242" width="18.42578125" style="229" customWidth="1"/>
    <col min="243" max="243" width="7.140625" style="229" customWidth="1"/>
    <col min="244" max="244" width="10.42578125" style="229" customWidth="1"/>
    <col min="245" max="245" width="7.140625" style="229" customWidth="1"/>
    <col min="246" max="246" width="9.140625" style="229" customWidth="1"/>
    <col min="247" max="247" width="7.28515625" style="229" customWidth="1"/>
    <col min="248" max="248" width="9.140625" style="229" customWidth="1"/>
    <col min="249" max="249" width="6.85546875" style="229" customWidth="1"/>
    <col min="250" max="250" width="10.28515625" style="229" customWidth="1"/>
    <col min="251" max="252" width="9.140625" style="229" customWidth="1"/>
    <col min="253" max="253" width="7.140625" style="229" customWidth="1"/>
    <col min="254" max="254" width="10.42578125" style="229" customWidth="1"/>
    <col min="255" max="255" width="7.140625" style="229" customWidth="1"/>
    <col min="256" max="256" width="9.140625" style="229"/>
    <col min="257" max="257" width="7.28515625" style="229" customWidth="1"/>
    <col min="258" max="258" width="9.140625" style="229"/>
    <col min="259" max="259" width="6.85546875" style="229" customWidth="1"/>
    <col min="260" max="260" width="10.28515625" style="229" customWidth="1"/>
    <col min="261" max="481" width="9.140625" style="229"/>
    <col min="482" max="482" width="8.5703125" style="229" customWidth="1"/>
    <col min="483" max="483" width="21.42578125" style="229" customWidth="1"/>
    <col min="484" max="484" width="12.42578125" style="229" customWidth="1"/>
    <col min="485" max="485" width="0" style="229" hidden="1" customWidth="1"/>
    <col min="486" max="486" width="13.85546875" style="229" customWidth="1"/>
    <col min="487" max="490" width="9.140625" style="229" customWidth="1"/>
    <col min="491" max="491" width="11.7109375" style="229" customWidth="1"/>
    <col min="492" max="492" width="10.5703125" style="229" customWidth="1"/>
    <col min="493" max="493" width="10.28515625" style="229" customWidth="1"/>
    <col min="494" max="494" width="10.85546875" style="229" customWidth="1"/>
    <col min="495" max="495" width="11.140625" style="229" customWidth="1"/>
    <col min="496" max="496" width="12.5703125" style="229" customWidth="1"/>
    <col min="497" max="497" width="18.28515625" style="229" customWidth="1"/>
    <col min="498" max="498" width="18.42578125" style="229" customWidth="1"/>
    <col min="499" max="499" width="7.140625" style="229" customWidth="1"/>
    <col min="500" max="500" width="10.42578125" style="229" customWidth="1"/>
    <col min="501" max="501" width="7.140625" style="229" customWidth="1"/>
    <col min="502" max="502" width="9.140625" style="229" customWidth="1"/>
    <col min="503" max="503" width="7.28515625" style="229" customWidth="1"/>
    <col min="504" max="504" width="9.140625" style="229" customWidth="1"/>
    <col min="505" max="505" width="6.85546875" style="229" customWidth="1"/>
    <col min="506" max="506" width="10.28515625" style="229" customWidth="1"/>
    <col min="507" max="508" width="9.140625" style="229" customWidth="1"/>
    <col min="509" max="509" width="7.140625" style="229" customWidth="1"/>
    <col min="510" max="510" width="10.42578125" style="229" customWidth="1"/>
    <col min="511" max="511" width="7.140625" style="229" customWidth="1"/>
    <col min="512" max="512" width="9.140625" style="229"/>
    <col min="513" max="513" width="7.28515625" style="229" customWidth="1"/>
    <col min="514" max="514" width="9.140625" style="229"/>
    <col min="515" max="515" width="6.85546875" style="229" customWidth="1"/>
    <col min="516" max="516" width="10.28515625" style="229" customWidth="1"/>
    <col min="517" max="737" width="9.140625" style="229"/>
    <col min="738" max="738" width="8.5703125" style="229" customWidth="1"/>
    <col min="739" max="739" width="21.42578125" style="229" customWidth="1"/>
    <col min="740" max="740" width="12.42578125" style="229" customWidth="1"/>
    <col min="741" max="741" width="0" style="229" hidden="1" customWidth="1"/>
    <col min="742" max="742" width="13.85546875" style="229" customWidth="1"/>
    <col min="743" max="746" width="9.140625" style="229" customWidth="1"/>
    <col min="747" max="747" width="11.7109375" style="229" customWidth="1"/>
    <col min="748" max="748" width="10.5703125" style="229" customWidth="1"/>
    <col min="749" max="749" width="10.28515625" style="229" customWidth="1"/>
    <col min="750" max="750" width="10.85546875" style="229" customWidth="1"/>
    <col min="751" max="751" width="11.140625" style="229" customWidth="1"/>
    <col min="752" max="752" width="12.5703125" style="229" customWidth="1"/>
    <col min="753" max="753" width="18.28515625" style="229" customWidth="1"/>
    <col min="754" max="754" width="18.42578125" style="229" customWidth="1"/>
    <col min="755" max="755" width="7.140625" style="229" customWidth="1"/>
    <col min="756" max="756" width="10.42578125" style="229" customWidth="1"/>
    <col min="757" max="757" width="7.140625" style="229" customWidth="1"/>
    <col min="758" max="758" width="9.140625" style="229" customWidth="1"/>
    <col min="759" max="759" width="7.28515625" style="229" customWidth="1"/>
    <col min="760" max="760" width="9.140625" style="229" customWidth="1"/>
    <col min="761" max="761" width="6.85546875" style="229" customWidth="1"/>
    <col min="762" max="762" width="10.28515625" style="229" customWidth="1"/>
    <col min="763" max="764" width="9.140625" style="229" customWidth="1"/>
    <col min="765" max="765" width="7.140625" style="229" customWidth="1"/>
    <col min="766" max="766" width="10.42578125" style="229" customWidth="1"/>
    <col min="767" max="767" width="7.140625" style="229" customWidth="1"/>
    <col min="768" max="768" width="9.140625" style="229"/>
    <col min="769" max="769" width="7.28515625" style="229" customWidth="1"/>
    <col min="770" max="770" width="9.140625" style="229"/>
    <col min="771" max="771" width="6.85546875" style="229" customWidth="1"/>
    <col min="772" max="772" width="10.28515625" style="229" customWidth="1"/>
    <col min="773" max="993" width="9.140625" style="229"/>
    <col min="994" max="994" width="8.5703125" style="229" customWidth="1"/>
    <col min="995" max="995" width="21.42578125" style="229" customWidth="1"/>
    <col min="996" max="996" width="12.42578125" style="229" customWidth="1"/>
    <col min="997" max="997" width="0" style="229" hidden="1" customWidth="1"/>
    <col min="998" max="998" width="13.85546875" style="229" customWidth="1"/>
    <col min="999" max="1002" width="9.140625" style="229" customWidth="1"/>
    <col min="1003" max="1003" width="11.7109375" style="229" customWidth="1"/>
    <col min="1004" max="1004" width="10.5703125" style="229" customWidth="1"/>
    <col min="1005" max="1005" width="10.28515625" style="229" customWidth="1"/>
    <col min="1006" max="1006" width="10.85546875" style="229" customWidth="1"/>
    <col min="1007" max="1007" width="11.140625" style="229" customWidth="1"/>
    <col min="1008" max="1008" width="12.5703125" style="229" customWidth="1"/>
    <col min="1009" max="1009" width="18.28515625" style="229" customWidth="1"/>
    <col min="1010" max="1010" width="18.42578125" style="229" customWidth="1"/>
    <col min="1011" max="1011" width="7.140625" style="229" customWidth="1"/>
    <col min="1012" max="1012" width="10.42578125" style="229" customWidth="1"/>
    <col min="1013" max="1013" width="7.140625" style="229" customWidth="1"/>
    <col min="1014" max="1014" width="9.140625" style="229" customWidth="1"/>
    <col min="1015" max="1015" width="7.28515625" style="229" customWidth="1"/>
    <col min="1016" max="1016" width="9.140625" style="229" customWidth="1"/>
    <col min="1017" max="1017" width="6.85546875" style="229" customWidth="1"/>
    <col min="1018" max="1018" width="10.28515625" style="229" customWidth="1"/>
    <col min="1019" max="1020" width="9.140625" style="229" customWidth="1"/>
    <col min="1021" max="1021" width="7.140625" style="229" customWidth="1"/>
    <col min="1022" max="1022" width="10.42578125" style="229" customWidth="1"/>
    <col min="1023" max="1023" width="7.140625" style="229" customWidth="1"/>
    <col min="1024" max="1024" width="9.140625" style="229"/>
    <col min="1025" max="1025" width="7.28515625" style="229" customWidth="1"/>
    <col min="1026" max="1026" width="9.140625" style="229"/>
    <col min="1027" max="1027" width="6.85546875" style="229" customWidth="1"/>
    <col min="1028" max="1028" width="10.28515625" style="229" customWidth="1"/>
    <col min="1029" max="1249" width="9.140625" style="229"/>
    <col min="1250" max="1250" width="8.5703125" style="229" customWidth="1"/>
    <col min="1251" max="1251" width="21.42578125" style="229" customWidth="1"/>
    <col min="1252" max="1252" width="12.42578125" style="229" customWidth="1"/>
    <col min="1253" max="1253" width="0" style="229" hidden="1" customWidth="1"/>
    <col min="1254" max="1254" width="13.85546875" style="229" customWidth="1"/>
    <col min="1255" max="1258" width="9.140625" style="229" customWidth="1"/>
    <col min="1259" max="1259" width="11.7109375" style="229" customWidth="1"/>
    <col min="1260" max="1260" width="10.5703125" style="229" customWidth="1"/>
    <col min="1261" max="1261" width="10.28515625" style="229" customWidth="1"/>
    <col min="1262" max="1262" width="10.85546875" style="229" customWidth="1"/>
    <col min="1263" max="1263" width="11.140625" style="229" customWidth="1"/>
    <col min="1264" max="1264" width="12.5703125" style="229" customWidth="1"/>
    <col min="1265" max="1265" width="18.28515625" style="229" customWidth="1"/>
    <col min="1266" max="1266" width="18.42578125" style="229" customWidth="1"/>
    <col min="1267" max="1267" width="7.140625" style="229" customWidth="1"/>
    <col min="1268" max="1268" width="10.42578125" style="229" customWidth="1"/>
    <col min="1269" max="1269" width="7.140625" style="229" customWidth="1"/>
    <col min="1270" max="1270" width="9.140625" style="229" customWidth="1"/>
    <col min="1271" max="1271" width="7.28515625" style="229" customWidth="1"/>
    <col min="1272" max="1272" width="9.140625" style="229" customWidth="1"/>
    <col min="1273" max="1273" width="6.85546875" style="229" customWidth="1"/>
    <col min="1274" max="1274" width="10.28515625" style="229" customWidth="1"/>
    <col min="1275" max="1276" width="9.140625" style="229" customWidth="1"/>
    <col min="1277" max="1277" width="7.140625" style="229" customWidth="1"/>
    <col min="1278" max="1278" width="10.42578125" style="229" customWidth="1"/>
    <col min="1279" max="1279" width="7.140625" style="229" customWidth="1"/>
    <col min="1280" max="1280" width="9.140625" style="229"/>
    <col min="1281" max="1281" width="7.28515625" style="229" customWidth="1"/>
    <col min="1282" max="1282" width="9.140625" style="229"/>
    <col min="1283" max="1283" width="6.85546875" style="229" customWidth="1"/>
    <col min="1284" max="1284" width="10.28515625" style="229" customWidth="1"/>
    <col min="1285" max="1505" width="9.140625" style="229"/>
    <col min="1506" max="1506" width="8.5703125" style="229" customWidth="1"/>
    <col min="1507" max="1507" width="21.42578125" style="229" customWidth="1"/>
    <col min="1508" max="1508" width="12.42578125" style="229" customWidth="1"/>
    <col min="1509" max="1509" width="0" style="229" hidden="1" customWidth="1"/>
    <col min="1510" max="1510" width="13.85546875" style="229" customWidth="1"/>
    <col min="1511" max="1514" width="9.140625" style="229" customWidth="1"/>
    <col min="1515" max="1515" width="11.7109375" style="229" customWidth="1"/>
    <col min="1516" max="1516" width="10.5703125" style="229" customWidth="1"/>
    <col min="1517" max="1517" width="10.28515625" style="229" customWidth="1"/>
    <col min="1518" max="1518" width="10.85546875" style="229" customWidth="1"/>
    <col min="1519" max="1519" width="11.140625" style="229" customWidth="1"/>
    <col min="1520" max="1520" width="12.5703125" style="229" customWidth="1"/>
    <col min="1521" max="1521" width="18.28515625" style="229" customWidth="1"/>
    <col min="1522" max="1522" width="18.42578125" style="229" customWidth="1"/>
    <col min="1523" max="1523" width="7.140625" style="229" customWidth="1"/>
    <col min="1524" max="1524" width="10.42578125" style="229" customWidth="1"/>
    <col min="1525" max="1525" width="7.140625" style="229" customWidth="1"/>
    <col min="1526" max="1526" width="9.140625" style="229" customWidth="1"/>
    <col min="1527" max="1527" width="7.28515625" style="229" customWidth="1"/>
    <col min="1528" max="1528" width="9.140625" style="229" customWidth="1"/>
    <col min="1529" max="1529" width="6.85546875" style="229" customWidth="1"/>
    <col min="1530" max="1530" width="10.28515625" style="229" customWidth="1"/>
    <col min="1531" max="1532" width="9.140625" style="229" customWidth="1"/>
    <col min="1533" max="1533" width="7.140625" style="229" customWidth="1"/>
    <col min="1534" max="1534" width="10.42578125" style="229" customWidth="1"/>
    <col min="1535" max="1535" width="7.140625" style="229" customWidth="1"/>
    <col min="1536" max="1536" width="9.140625" style="229"/>
    <col min="1537" max="1537" width="7.28515625" style="229" customWidth="1"/>
    <col min="1538" max="1538" width="9.140625" style="229"/>
    <col min="1539" max="1539" width="6.85546875" style="229" customWidth="1"/>
    <col min="1540" max="1540" width="10.28515625" style="229" customWidth="1"/>
    <col min="1541" max="1761" width="9.140625" style="229"/>
    <col min="1762" max="1762" width="8.5703125" style="229" customWidth="1"/>
    <col min="1763" max="1763" width="21.42578125" style="229" customWidth="1"/>
    <col min="1764" max="1764" width="12.42578125" style="229" customWidth="1"/>
    <col min="1765" max="1765" width="0" style="229" hidden="1" customWidth="1"/>
    <col min="1766" max="1766" width="13.85546875" style="229" customWidth="1"/>
    <col min="1767" max="1770" width="9.140625" style="229" customWidth="1"/>
    <col min="1771" max="1771" width="11.7109375" style="229" customWidth="1"/>
    <col min="1772" max="1772" width="10.5703125" style="229" customWidth="1"/>
    <col min="1773" max="1773" width="10.28515625" style="229" customWidth="1"/>
    <col min="1774" max="1774" width="10.85546875" style="229" customWidth="1"/>
    <col min="1775" max="1775" width="11.140625" style="229" customWidth="1"/>
    <col min="1776" max="1776" width="12.5703125" style="229" customWidth="1"/>
    <col min="1777" max="1777" width="18.28515625" style="229" customWidth="1"/>
    <col min="1778" max="1778" width="18.42578125" style="229" customWidth="1"/>
    <col min="1779" max="1779" width="7.140625" style="229" customWidth="1"/>
    <col min="1780" max="1780" width="10.42578125" style="229" customWidth="1"/>
    <col min="1781" max="1781" width="7.140625" style="229" customWidth="1"/>
    <col min="1782" max="1782" width="9.140625" style="229" customWidth="1"/>
    <col min="1783" max="1783" width="7.28515625" style="229" customWidth="1"/>
    <col min="1784" max="1784" width="9.140625" style="229" customWidth="1"/>
    <col min="1785" max="1785" width="6.85546875" style="229" customWidth="1"/>
    <col min="1786" max="1786" width="10.28515625" style="229" customWidth="1"/>
    <col min="1787" max="1788" width="9.140625" style="229" customWidth="1"/>
    <col min="1789" max="1789" width="7.140625" style="229" customWidth="1"/>
    <col min="1790" max="1790" width="10.42578125" style="229" customWidth="1"/>
    <col min="1791" max="1791" width="7.140625" style="229" customWidth="1"/>
    <col min="1792" max="1792" width="9.140625" style="229"/>
    <col min="1793" max="1793" width="7.28515625" style="229" customWidth="1"/>
    <col min="1794" max="1794" width="9.140625" style="229"/>
    <col min="1795" max="1795" width="6.85546875" style="229" customWidth="1"/>
    <col min="1796" max="1796" width="10.28515625" style="229" customWidth="1"/>
    <col min="1797" max="2017" width="9.140625" style="229"/>
    <col min="2018" max="2018" width="8.5703125" style="229" customWidth="1"/>
    <col min="2019" max="2019" width="21.42578125" style="229" customWidth="1"/>
    <col min="2020" max="2020" width="12.42578125" style="229" customWidth="1"/>
    <col min="2021" max="2021" width="0" style="229" hidden="1" customWidth="1"/>
    <col min="2022" max="2022" width="13.85546875" style="229" customWidth="1"/>
    <col min="2023" max="2026" width="9.140625" style="229" customWidth="1"/>
    <col min="2027" max="2027" width="11.7109375" style="229" customWidth="1"/>
    <col min="2028" max="2028" width="10.5703125" style="229" customWidth="1"/>
    <col min="2029" max="2029" width="10.28515625" style="229" customWidth="1"/>
    <col min="2030" max="2030" width="10.85546875" style="229" customWidth="1"/>
    <col min="2031" max="2031" width="11.140625" style="229" customWidth="1"/>
    <col min="2032" max="2032" width="12.5703125" style="229" customWidth="1"/>
    <col min="2033" max="2033" width="18.28515625" style="229" customWidth="1"/>
    <col min="2034" max="2034" width="18.42578125" style="229" customWidth="1"/>
    <col min="2035" max="2035" width="7.140625" style="229" customWidth="1"/>
    <col min="2036" max="2036" width="10.42578125" style="229" customWidth="1"/>
    <col min="2037" max="2037" width="7.140625" style="229" customWidth="1"/>
    <col min="2038" max="2038" width="9.140625" style="229" customWidth="1"/>
    <col min="2039" max="2039" width="7.28515625" style="229" customWidth="1"/>
    <col min="2040" max="2040" width="9.140625" style="229" customWidth="1"/>
    <col min="2041" max="2041" width="6.85546875" style="229" customWidth="1"/>
    <col min="2042" max="2042" width="10.28515625" style="229" customWidth="1"/>
    <col min="2043" max="2044" width="9.140625" style="229" customWidth="1"/>
    <col min="2045" max="2045" width="7.140625" style="229" customWidth="1"/>
    <col min="2046" max="2046" width="10.42578125" style="229" customWidth="1"/>
    <col min="2047" max="2047" width="7.140625" style="229" customWidth="1"/>
    <col min="2048" max="2048" width="9.140625" style="229"/>
    <col min="2049" max="2049" width="7.28515625" style="229" customWidth="1"/>
    <col min="2050" max="2050" width="9.140625" style="229"/>
    <col min="2051" max="2051" width="6.85546875" style="229" customWidth="1"/>
    <col min="2052" max="2052" width="10.28515625" style="229" customWidth="1"/>
    <col min="2053" max="2273" width="9.140625" style="229"/>
    <col min="2274" max="2274" width="8.5703125" style="229" customWidth="1"/>
    <col min="2275" max="2275" width="21.42578125" style="229" customWidth="1"/>
    <col min="2276" max="2276" width="12.42578125" style="229" customWidth="1"/>
    <col min="2277" max="2277" width="0" style="229" hidden="1" customWidth="1"/>
    <col min="2278" max="2278" width="13.85546875" style="229" customWidth="1"/>
    <col min="2279" max="2282" width="9.140625" style="229" customWidth="1"/>
    <col min="2283" max="2283" width="11.7109375" style="229" customWidth="1"/>
    <col min="2284" max="2284" width="10.5703125" style="229" customWidth="1"/>
    <col min="2285" max="2285" width="10.28515625" style="229" customWidth="1"/>
    <col min="2286" max="2286" width="10.85546875" style="229" customWidth="1"/>
    <col min="2287" max="2287" width="11.140625" style="229" customWidth="1"/>
    <col min="2288" max="2288" width="12.5703125" style="229" customWidth="1"/>
    <col min="2289" max="2289" width="18.28515625" style="229" customWidth="1"/>
    <col min="2290" max="2290" width="18.42578125" style="229" customWidth="1"/>
    <col min="2291" max="2291" width="7.140625" style="229" customWidth="1"/>
    <col min="2292" max="2292" width="10.42578125" style="229" customWidth="1"/>
    <col min="2293" max="2293" width="7.140625" style="229" customWidth="1"/>
    <col min="2294" max="2294" width="9.140625" style="229" customWidth="1"/>
    <col min="2295" max="2295" width="7.28515625" style="229" customWidth="1"/>
    <col min="2296" max="2296" width="9.140625" style="229" customWidth="1"/>
    <col min="2297" max="2297" width="6.85546875" style="229" customWidth="1"/>
    <col min="2298" max="2298" width="10.28515625" style="229" customWidth="1"/>
    <col min="2299" max="2300" width="9.140625" style="229" customWidth="1"/>
    <col min="2301" max="2301" width="7.140625" style="229" customWidth="1"/>
    <col min="2302" max="2302" width="10.42578125" style="229" customWidth="1"/>
    <col min="2303" max="2303" width="7.140625" style="229" customWidth="1"/>
    <col min="2304" max="2304" width="9.140625" style="229"/>
    <col min="2305" max="2305" width="7.28515625" style="229" customWidth="1"/>
    <col min="2306" max="2306" width="9.140625" style="229"/>
    <col min="2307" max="2307" width="6.85546875" style="229" customWidth="1"/>
    <col min="2308" max="2308" width="10.28515625" style="229" customWidth="1"/>
    <col min="2309" max="2529" width="9.140625" style="229"/>
    <col min="2530" max="2530" width="8.5703125" style="229" customWidth="1"/>
    <col min="2531" max="2531" width="21.42578125" style="229" customWidth="1"/>
    <col min="2532" max="2532" width="12.42578125" style="229" customWidth="1"/>
    <col min="2533" max="2533" width="0" style="229" hidden="1" customWidth="1"/>
    <col min="2534" max="2534" width="13.85546875" style="229" customWidth="1"/>
    <col min="2535" max="2538" width="9.140625" style="229" customWidth="1"/>
    <col min="2539" max="2539" width="11.7109375" style="229" customWidth="1"/>
    <col min="2540" max="2540" width="10.5703125" style="229" customWidth="1"/>
    <col min="2541" max="2541" width="10.28515625" style="229" customWidth="1"/>
    <col min="2542" max="2542" width="10.85546875" style="229" customWidth="1"/>
    <col min="2543" max="2543" width="11.140625" style="229" customWidth="1"/>
    <col min="2544" max="2544" width="12.5703125" style="229" customWidth="1"/>
    <col min="2545" max="2545" width="18.28515625" style="229" customWidth="1"/>
    <col min="2546" max="2546" width="18.42578125" style="229" customWidth="1"/>
    <col min="2547" max="2547" width="7.140625" style="229" customWidth="1"/>
    <col min="2548" max="2548" width="10.42578125" style="229" customWidth="1"/>
    <col min="2549" max="2549" width="7.140625" style="229" customWidth="1"/>
    <col min="2550" max="2550" width="9.140625" style="229" customWidth="1"/>
    <col min="2551" max="2551" width="7.28515625" style="229" customWidth="1"/>
    <col min="2552" max="2552" width="9.140625" style="229" customWidth="1"/>
    <col min="2553" max="2553" width="6.85546875" style="229" customWidth="1"/>
    <col min="2554" max="2554" width="10.28515625" style="229" customWidth="1"/>
    <col min="2555" max="2556" width="9.140625" style="229" customWidth="1"/>
    <col min="2557" max="2557" width="7.140625" style="229" customWidth="1"/>
    <col min="2558" max="2558" width="10.42578125" style="229" customWidth="1"/>
    <col min="2559" max="2559" width="7.140625" style="229" customWidth="1"/>
    <col min="2560" max="2560" width="9.140625" style="229"/>
    <col min="2561" max="2561" width="7.28515625" style="229" customWidth="1"/>
    <col min="2562" max="2562" width="9.140625" style="229"/>
    <col min="2563" max="2563" width="6.85546875" style="229" customWidth="1"/>
    <col min="2564" max="2564" width="10.28515625" style="229" customWidth="1"/>
    <col min="2565" max="2785" width="9.140625" style="229"/>
    <col min="2786" max="2786" width="8.5703125" style="229" customWidth="1"/>
    <col min="2787" max="2787" width="21.42578125" style="229" customWidth="1"/>
    <col min="2788" max="2788" width="12.42578125" style="229" customWidth="1"/>
    <col min="2789" max="2789" width="0" style="229" hidden="1" customWidth="1"/>
    <col min="2790" max="2790" width="13.85546875" style="229" customWidth="1"/>
    <col min="2791" max="2794" width="9.140625" style="229" customWidth="1"/>
    <col min="2795" max="2795" width="11.7109375" style="229" customWidth="1"/>
    <col min="2796" max="2796" width="10.5703125" style="229" customWidth="1"/>
    <col min="2797" max="2797" width="10.28515625" style="229" customWidth="1"/>
    <col min="2798" max="2798" width="10.85546875" style="229" customWidth="1"/>
    <col min="2799" max="2799" width="11.140625" style="229" customWidth="1"/>
    <col min="2800" max="2800" width="12.5703125" style="229" customWidth="1"/>
    <col min="2801" max="2801" width="18.28515625" style="229" customWidth="1"/>
    <col min="2802" max="2802" width="18.42578125" style="229" customWidth="1"/>
    <col min="2803" max="2803" width="7.140625" style="229" customWidth="1"/>
    <col min="2804" max="2804" width="10.42578125" style="229" customWidth="1"/>
    <col min="2805" max="2805" width="7.140625" style="229" customWidth="1"/>
    <col min="2806" max="2806" width="9.140625" style="229" customWidth="1"/>
    <col min="2807" max="2807" width="7.28515625" style="229" customWidth="1"/>
    <col min="2808" max="2808" width="9.140625" style="229" customWidth="1"/>
    <col min="2809" max="2809" width="6.85546875" style="229" customWidth="1"/>
    <col min="2810" max="2810" width="10.28515625" style="229" customWidth="1"/>
    <col min="2811" max="2812" width="9.140625" style="229" customWidth="1"/>
    <col min="2813" max="2813" width="7.140625" style="229" customWidth="1"/>
    <col min="2814" max="2814" width="10.42578125" style="229" customWidth="1"/>
    <col min="2815" max="2815" width="7.140625" style="229" customWidth="1"/>
    <col min="2816" max="2816" width="9.140625" style="229"/>
    <col min="2817" max="2817" width="7.28515625" style="229" customWidth="1"/>
    <col min="2818" max="2818" width="9.140625" style="229"/>
    <col min="2819" max="2819" width="6.85546875" style="229" customWidth="1"/>
    <col min="2820" max="2820" width="10.28515625" style="229" customWidth="1"/>
    <col min="2821" max="3041" width="9.140625" style="229"/>
    <col min="3042" max="3042" width="8.5703125" style="229" customWidth="1"/>
    <col min="3043" max="3043" width="21.42578125" style="229" customWidth="1"/>
    <col min="3044" max="3044" width="12.42578125" style="229" customWidth="1"/>
    <col min="3045" max="3045" width="0" style="229" hidden="1" customWidth="1"/>
    <col min="3046" max="3046" width="13.85546875" style="229" customWidth="1"/>
    <col min="3047" max="3050" width="9.140625" style="229" customWidth="1"/>
    <col min="3051" max="3051" width="11.7109375" style="229" customWidth="1"/>
    <col min="3052" max="3052" width="10.5703125" style="229" customWidth="1"/>
    <col min="3053" max="3053" width="10.28515625" style="229" customWidth="1"/>
    <col min="3054" max="3054" width="10.85546875" style="229" customWidth="1"/>
    <col min="3055" max="3055" width="11.140625" style="229" customWidth="1"/>
    <col min="3056" max="3056" width="12.5703125" style="229" customWidth="1"/>
    <col min="3057" max="3057" width="18.28515625" style="229" customWidth="1"/>
    <col min="3058" max="3058" width="18.42578125" style="229" customWidth="1"/>
    <col min="3059" max="3059" width="7.140625" style="229" customWidth="1"/>
    <col min="3060" max="3060" width="10.42578125" style="229" customWidth="1"/>
    <col min="3061" max="3061" width="7.140625" style="229" customWidth="1"/>
    <col min="3062" max="3062" width="9.140625" style="229" customWidth="1"/>
    <col min="3063" max="3063" width="7.28515625" style="229" customWidth="1"/>
    <col min="3064" max="3064" width="9.140625" style="229" customWidth="1"/>
    <col min="3065" max="3065" width="6.85546875" style="229" customWidth="1"/>
    <col min="3066" max="3066" width="10.28515625" style="229" customWidth="1"/>
    <col min="3067" max="3068" width="9.140625" style="229" customWidth="1"/>
    <col min="3069" max="3069" width="7.140625" style="229" customWidth="1"/>
    <col min="3070" max="3070" width="10.42578125" style="229" customWidth="1"/>
    <col min="3071" max="3071" width="7.140625" style="229" customWidth="1"/>
    <col min="3072" max="3072" width="9.140625" style="229"/>
    <col min="3073" max="3073" width="7.28515625" style="229" customWidth="1"/>
    <col min="3074" max="3074" width="9.140625" style="229"/>
    <col min="3075" max="3075" width="6.85546875" style="229" customWidth="1"/>
    <col min="3076" max="3076" width="10.28515625" style="229" customWidth="1"/>
    <col min="3077" max="3297" width="9.140625" style="229"/>
    <col min="3298" max="3298" width="8.5703125" style="229" customWidth="1"/>
    <col min="3299" max="3299" width="21.42578125" style="229" customWidth="1"/>
    <col min="3300" max="3300" width="12.42578125" style="229" customWidth="1"/>
    <col min="3301" max="3301" width="0" style="229" hidden="1" customWidth="1"/>
    <col min="3302" max="3302" width="13.85546875" style="229" customWidth="1"/>
    <col min="3303" max="3306" width="9.140625" style="229" customWidth="1"/>
    <col min="3307" max="3307" width="11.7109375" style="229" customWidth="1"/>
    <col min="3308" max="3308" width="10.5703125" style="229" customWidth="1"/>
    <col min="3309" max="3309" width="10.28515625" style="229" customWidth="1"/>
    <col min="3310" max="3310" width="10.85546875" style="229" customWidth="1"/>
    <col min="3311" max="3311" width="11.140625" style="229" customWidth="1"/>
    <col min="3312" max="3312" width="12.5703125" style="229" customWidth="1"/>
    <col min="3313" max="3313" width="18.28515625" style="229" customWidth="1"/>
    <col min="3314" max="3314" width="18.42578125" style="229" customWidth="1"/>
    <col min="3315" max="3315" width="7.140625" style="229" customWidth="1"/>
    <col min="3316" max="3316" width="10.42578125" style="229" customWidth="1"/>
    <col min="3317" max="3317" width="7.140625" style="229" customWidth="1"/>
    <col min="3318" max="3318" width="9.140625" style="229" customWidth="1"/>
    <col min="3319" max="3319" width="7.28515625" style="229" customWidth="1"/>
    <col min="3320" max="3320" width="9.140625" style="229" customWidth="1"/>
    <col min="3321" max="3321" width="6.85546875" style="229" customWidth="1"/>
    <col min="3322" max="3322" width="10.28515625" style="229" customWidth="1"/>
    <col min="3323" max="3324" width="9.140625" style="229" customWidth="1"/>
    <col min="3325" max="3325" width="7.140625" style="229" customWidth="1"/>
    <col min="3326" max="3326" width="10.42578125" style="229" customWidth="1"/>
    <col min="3327" max="3327" width="7.140625" style="229" customWidth="1"/>
    <col min="3328" max="3328" width="9.140625" style="229"/>
    <col min="3329" max="3329" width="7.28515625" style="229" customWidth="1"/>
    <col min="3330" max="3330" width="9.140625" style="229"/>
    <col min="3331" max="3331" width="6.85546875" style="229" customWidth="1"/>
    <col min="3332" max="3332" width="10.28515625" style="229" customWidth="1"/>
    <col min="3333" max="3553" width="9.140625" style="229"/>
    <col min="3554" max="3554" width="8.5703125" style="229" customWidth="1"/>
    <col min="3555" max="3555" width="21.42578125" style="229" customWidth="1"/>
    <col min="3556" max="3556" width="12.42578125" style="229" customWidth="1"/>
    <col min="3557" max="3557" width="0" style="229" hidden="1" customWidth="1"/>
    <col min="3558" max="3558" width="13.85546875" style="229" customWidth="1"/>
    <col min="3559" max="3562" width="9.140625" style="229" customWidth="1"/>
    <col min="3563" max="3563" width="11.7109375" style="229" customWidth="1"/>
    <col min="3564" max="3564" width="10.5703125" style="229" customWidth="1"/>
    <col min="3565" max="3565" width="10.28515625" style="229" customWidth="1"/>
    <col min="3566" max="3566" width="10.85546875" style="229" customWidth="1"/>
    <col min="3567" max="3567" width="11.140625" style="229" customWidth="1"/>
    <col min="3568" max="3568" width="12.5703125" style="229" customWidth="1"/>
    <col min="3569" max="3569" width="18.28515625" style="229" customWidth="1"/>
    <col min="3570" max="3570" width="18.42578125" style="229" customWidth="1"/>
    <col min="3571" max="3571" width="7.140625" style="229" customWidth="1"/>
    <col min="3572" max="3572" width="10.42578125" style="229" customWidth="1"/>
    <col min="3573" max="3573" width="7.140625" style="229" customWidth="1"/>
    <col min="3574" max="3574" width="9.140625" style="229" customWidth="1"/>
    <col min="3575" max="3575" width="7.28515625" style="229" customWidth="1"/>
    <col min="3576" max="3576" width="9.140625" style="229" customWidth="1"/>
    <col min="3577" max="3577" width="6.85546875" style="229" customWidth="1"/>
    <col min="3578" max="3578" width="10.28515625" style="229" customWidth="1"/>
    <col min="3579" max="3580" width="9.140625" style="229" customWidth="1"/>
    <col min="3581" max="3581" width="7.140625" style="229" customWidth="1"/>
    <col min="3582" max="3582" width="10.42578125" style="229" customWidth="1"/>
    <col min="3583" max="3583" width="7.140625" style="229" customWidth="1"/>
    <col min="3584" max="3584" width="9.140625" style="229"/>
    <col min="3585" max="3585" width="7.28515625" style="229" customWidth="1"/>
    <col min="3586" max="3586" width="9.140625" style="229"/>
    <col min="3587" max="3587" width="6.85546875" style="229" customWidth="1"/>
    <col min="3588" max="3588" width="10.28515625" style="229" customWidth="1"/>
    <col min="3589" max="3809" width="9.140625" style="229"/>
    <col min="3810" max="3810" width="8.5703125" style="229" customWidth="1"/>
    <col min="3811" max="3811" width="21.42578125" style="229" customWidth="1"/>
    <col min="3812" max="3812" width="12.42578125" style="229" customWidth="1"/>
    <col min="3813" max="3813" width="0" style="229" hidden="1" customWidth="1"/>
    <col min="3814" max="3814" width="13.85546875" style="229" customWidth="1"/>
    <col min="3815" max="3818" width="9.140625" style="229" customWidth="1"/>
    <col min="3819" max="3819" width="11.7109375" style="229" customWidth="1"/>
    <col min="3820" max="3820" width="10.5703125" style="229" customWidth="1"/>
    <col min="3821" max="3821" width="10.28515625" style="229" customWidth="1"/>
    <col min="3822" max="3822" width="10.85546875" style="229" customWidth="1"/>
    <col min="3823" max="3823" width="11.140625" style="229" customWidth="1"/>
    <col min="3824" max="3824" width="12.5703125" style="229" customWidth="1"/>
    <col min="3825" max="3825" width="18.28515625" style="229" customWidth="1"/>
    <col min="3826" max="3826" width="18.42578125" style="229" customWidth="1"/>
    <col min="3827" max="3827" width="7.140625" style="229" customWidth="1"/>
    <col min="3828" max="3828" width="10.42578125" style="229" customWidth="1"/>
    <col min="3829" max="3829" width="7.140625" style="229" customWidth="1"/>
    <col min="3830" max="3830" width="9.140625" style="229" customWidth="1"/>
    <col min="3831" max="3831" width="7.28515625" style="229" customWidth="1"/>
    <col min="3832" max="3832" width="9.140625" style="229" customWidth="1"/>
    <col min="3833" max="3833" width="6.85546875" style="229" customWidth="1"/>
    <col min="3834" max="3834" width="10.28515625" style="229" customWidth="1"/>
    <col min="3835" max="3836" width="9.140625" style="229" customWidth="1"/>
    <col min="3837" max="3837" width="7.140625" style="229" customWidth="1"/>
    <col min="3838" max="3838" width="10.42578125" style="229" customWidth="1"/>
    <col min="3839" max="3839" width="7.140625" style="229" customWidth="1"/>
    <col min="3840" max="3840" width="9.140625" style="229"/>
    <col min="3841" max="3841" width="7.28515625" style="229" customWidth="1"/>
    <col min="3842" max="3842" width="9.140625" style="229"/>
    <col min="3843" max="3843" width="6.85546875" style="229" customWidth="1"/>
    <col min="3844" max="3844" width="10.28515625" style="229" customWidth="1"/>
    <col min="3845" max="4065" width="9.140625" style="229"/>
    <col min="4066" max="4066" width="8.5703125" style="229" customWidth="1"/>
    <col min="4067" max="4067" width="21.42578125" style="229" customWidth="1"/>
    <col min="4068" max="4068" width="12.42578125" style="229" customWidth="1"/>
    <col min="4069" max="4069" width="0" style="229" hidden="1" customWidth="1"/>
    <col min="4070" max="4070" width="13.85546875" style="229" customWidth="1"/>
    <col min="4071" max="4074" width="9.140625" style="229" customWidth="1"/>
    <col min="4075" max="4075" width="11.7109375" style="229" customWidth="1"/>
    <col min="4076" max="4076" width="10.5703125" style="229" customWidth="1"/>
    <col min="4077" max="4077" width="10.28515625" style="229" customWidth="1"/>
    <col min="4078" max="4078" width="10.85546875" style="229" customWidth="1"/>
    <col min="4079" max="4079" width="11.140625" style="229" customWidth="1"/>
    <col min="4080" max="4080" width="12.5703125" style="229" customWidth="1"/>
    <col min="4081" max="4081" width="18.28515625" style="229" customWidth="1"/>
    <col min="4082" max="4082" width="18.42578125" style="229" customWidth="1"/>
    <col min="4083" max="4083" width="7.140625" style="229" customWidth="1"/>
    <col min="4084" max="4084" width="10.42578125" style="229" customWidth="1"/>
    <col min="4085" max="4085" width="7.140625" style="229" customWidth="1"/>
    <col min="4086" max="4086" width="9.140625" style="229" customWidth="1"/>
    <col min="4087" max="4087" width="7.28515625" style="229" customWidth="1"/>
    <col min="4088" max="4088" width="9.140625" style="229" customWidth="1"/>
    <col min="4089" max="4089" width="6.85546875" style="229" customWidth="1"/>
    <col min="4090" max="4090" width="10.28515625" style="229" customWidth="1"/>
    <col min="4091" max="4092" width="9.140625" style="229" customWidth="1"/>
    <col min="4093" max="4093" width="7.140625" style="229" customWidth="1"/>
    <col min="4094" max="4094" width="10.42578125" style="229" customWidth="1"/>
    <col min="4095" max="4095" width="7.140625" style="229" customWidth="1"/>
    <col min="4096" max="4096" width="9.140625" style="229"/>
    <col min="4097" max="4097" width="7.28515625" style="229" customWidth="1"/>
    <col min="4098" max="4098" width="9.140625" style="229"/>
    <col min="4099" max="4099" width="6.85546875" style="229" customWidth="1"/>
    <col min="4100" max="4100" width="10.28515625" style="229" customWidth="1"/>
    <col min="4101" max="4321" width="9.140625" style="229"/>
    <col min="4322" max="4322" width="8.5703125" style="229" customWidth="1"/>
    <col min="4323" max="4323" width="21.42578125" style="229" customWidth="1"/>
    <col min="4324" max="4324" width="12.42578125" style="229" customWidth="1"/>
    <col min="4325" max="4325" width="0" style="229" hidden="1" customWidth="1"/>
    <col min="4326" max="4326" width="13.85546875" style="229" customWidth="1"/>
    <col min="4327" max="4330" width="9.140625" style="229" customWidth="1"/>
    <col min="4331" max="4331" width="11.7109375" style="229" customWidth="1"/>
    <col min="4332" max="4332" width="10.5703125" style="229" customWidth="1"/>
    <col min="4333" max="4333" width="10.28515625" style="229" customWidth="1"/>
    <col min="4334" max="4334" width="10.85546875" style="229" customWidth="1"/>
    <col min="4335" max="4335" width="11.140625" style="229" customWidth="1"/>
    <col min="4336" max="4336" width="12.5703125" style="229" customWidth="1"/>
    <col min="4337" max="4337" width="18.28515625" style="229" customWidth="1"/>
    <col min="4338" max="4338" width="18.42578125" style="229" customWidth="1"/>
    <col min="4339" max="4339" width="7.140625" style="229" customWidth="1"/>
    <col min="4340" max="4340" width="10.42578125" style="229" customWidth="1"/>
    <col min="4341" max="4341" width="7.140625" style="229" customWidth="1"/>
    <col min="4342" max="4342" width="9.140625" style="229" customWidth="1"/>
    <col min="4343" max="4343" width="7.28515625" style="229" customWidth="1"/>
    <col min="4344" max="4344" width="9.140625" style="229" customWidth="1"/>
    <col min="4345" max="4345" width="6.85546875" style="229" customWidth="1"/>
    <col min="4346" max="4346" width="10.28515625" style="229" customWidth="1"/>
    <col min="4347" max="4348" width="9.140625" style="229" customWidth="1"/>
    <col min="4349" max="4349" width="7.140625" style="229" customWidth="1"/>
    <col min="4350" max="4350" width="10.42578125" style="229" customWidth="1"/>
    <col min="4351" max="4351" width="7.140625" style="229" customWidth="1"/>
    <col min="4352" max="4352" width="9.140625" style="229"/>
    <col min="4353" max="4353" width="7.28515625" style="229" customWidth="1"/>
    <col min="4354" max="4354" width="9.140625" style="229"/>
    <col min="4355" max="4355" width="6.85546875" style="229" customWidth="1"/>
    <col min="4356" max="4356" width="10.28515625" style="229" customWidth="1"/>
    <col min="4357" max="4577" width="9.140625" style="229"/>
    <col min="4578" max="4578" width="8.5703125" style="229" customWidth="1"/>
    <col min="4579" max="4579" width="21.42578125" style="229" customWidth="1"/>
    <col min="4580" max="4580" width="12.42578125" style="229" customWidth="1"/>
    <col min="4581" max="4581" width="0" style="229" hidden="1" customWidth="1"/>
    <col min="4582" max="4582" width="13.85546875" style="229" customWidth="1"/>
    <col min="4583" max="4586" width="9.140625" style="229" customWidth="1"/>
    <col min="4587" max="4587" width="11.7109375" style="229" customWidth="1"/>
    <col min="4588" max="4588" width="10.5703125" style="229" customWidth="1"/>
    <col min="4589" max="4589" width="10.28515625" style="229" customWidth="1"/>
    <col min="4590" max="4590" width="10.85546875" style="229" customWidth="1"/>
    <col min="4591" max="4591" width="11.140625" style="229" customWidth="1"/>
    <col min="4592" max="4592" width="12.5703125" style="229" customWidth="1"/>
    <col min="4593" max="4593" width="18.28515625" style="229" customWidth="1"/>
    <col min="4594" max="4594" width="18.42578125" style="229" customWidth="1"/>
    <col min="4595" max="4595" width="7.140625" style="229" customWidth="1"/>
    <col min="4596" max="4596" width="10.42578125" style="229" customWidth="1"/>
    <col min="4597" max="4597" width="7.140625" style="229" customWidth="1"/>
    <col min="4598" max="4598" width="9.140625" style="229" customWidth="1"/>
    <col min="4599" max="4599" width="7.28515625" style="229" customWidth="1"/>
    <col min="4600" max="4600" width="9.140625" style="229" customWidth="1"/>
    <col min="4601" max="4601" width="6.85546875" style="229" customWidth="1"/>
    <col min="4602" max="4602" width="10.28515625" style="229" customWidth="1"/>
    <col min="4603" max="4604" width="9.140625" style="229" customWidth="1"/>
    <col min="4605" max="4605" width="7.140625" style="229" customWidth="1"/>
    <col min="4606" max="4606" width="10.42578125" style="229" customWidth="1"/>
    <col min="4607" max="4607" width="7.140625" style="229" customWidth="1"/>
    <col min="4608" max="4608" width="9.140625" style="229"/>
    <col min="4609" max="4609" width="7.28515625" style="229" customWidth="1"/>
    <col min="4610" max="4610" width="9.140625" style="229"/>
    <col min="4611" max="4611" width="6.85546875" style="229" customWidth="1"/>
    <col min="4612" max="4612" width="10.28515625" style="229" customWidth="1"/>
    <col min="4613" max="4833" width="9.140625" style="229"/>
    <col min="4834" max="4834" width="8.5703125" style="229" customWidth="1"/>
    <col min="4835" max="4835" width="21.42578125" style="229" customWidth="1"/>
    <col min="4836" max="4836" width="12.42578125" style="229" customWidth="1"/>
    <col min="4837" max="4837" width="0" style="229" hidden="1" customWidth="1"/>
    <col min="4838" max="4838" width="13.85546875" style="229" customWidth="1"/>
    <col min="4839" max="4842" width="9.140625" style="229" customWidth="1"/>
    <col min="4843" max="4843" width="11.7109375" style="229" customWidth="1"/>
    <col min="4844" max="4844" width="10.5703125" style="229" customWidth="1"/>
    <col min="4845" max="4845" width="10.28515625" style="229" customWidth="1"/>
    <col min="4846" max="4846" width="10.85546875" style="229" customWidth="1"/>
    <col min="4847" max="4847" width="11.140625" style="229" customWidth="1"/>
    <col min="4848" max="4848" width="12.5703125" style="229" customWidth="1"/>
    <col min="4849" max="4849" width="18.28515625" style="229" customWidth="1"/>
    <col min="4850" max="4850" width="18.42578125" style="229" customWidth="1"/>
    <col min="4851" max="4851" width="7.140625" style="229" customWidth="1"/>
    <col min="4852" max="4852" width="10.42578125" style="229" customWidth="1"/>
    <col min="4853" max="4853" width="7.140625" style="229" customWidth="1"/>
    <col min="4854" max="4854" width="9.140625" style="229" customWidth="1"/>
    <col min="4855" max="4855" width="7.28515625" style="229" customWidth="1"/>
    <col min="4856" max="4856" width="9.140625" style="229" customWidth="1"/>
    <col min="4857" max="4857" width="6.85546875" style="229" customWidth="1"/>
    <col min="4858" max="4858" width="10.28515625" style="229" customWidth="1"/>
    <col min="4859" max="4860" width="9.140625" style="229" customWidth="1"/>
    <col min="4861" max="4861" width="7.140625" style="229" customWidth="1"/>
    <col min="4862" max="4862" width="10.42578125" style="229" customWidth="1"/>
    <col min="4863" max="4863" width="7.140625" style="229" customWidth="1"/>
    <col min="4864" max="4864" width="9.140625" style="229"/>
    <col min="4865" max="4865" width="7.28515625" style="229" customWidth="1"/>
    <col min="4866" max="4866" width="9.140625" style="229"/>
    <col min="4867" max="4867" width="6.85546875" style="229" customWidth="1"/>
    <col min="4868" max="4868" width="10.28515625" style="229" customWidth="1"/>
    <col min="4869" max="5089" width="9.140625" style="229"/>
    <col min="5090" max="5090" width="8.5703125" style="229" customWidth="1"/>
    <col min="5091" max="5091" width="21.42578125" style="229" customWidth="1"/>
    <col min="5092" max="5092" width="12.42578125" style="229" customWidth="1"/>
    <col min="5093" max="5093" width="0" style="229" hidden="1" customWidth="1"/>
    <col min="5094" max="5094" width="13.85546875" style="229" customWidth="1"/>
    <col min="5095" max="5098" width="9.140625" style="229" customWidth="1"/>
    <col min="5099" max="5099" width="11.7109375" style="229" customWidth="1"/>
    <col min="5100" max="5100" width="10.5703125" style="229" customWidth="1"/>
    <col min="5101" max="5101" width="10.28515625" style="229" customWidth="1"/>
    <col min="5102" max="5102" width="10.85546875" style="229" customWidth="1"/>
    <col min="5103" max="5103" width="11.140625" style="229" customWidth="1"/>
    <col min="5104" max="5104" width="12.5703125" style="229" customWidth="1"/>
    <col min="5105" max="5105" width="18.28515625" style="229" customWidth="1"/>
    <col min="5106" max="5106" width="18.42578125" style="229" customWidth="1"/>
    <col min="5107" max="5107" width="7.140625" style="229" customWidth="1"/>
    <col min="5108" max="5108" width="10.42578125" style="229" customWidth="1"/>
    <col min="5109" max="5109" width="7.140625" style="229" customWidth="1"/>
    <col min="5110" max="5110" width="9.140625" style="229" customWidth="1"/>
    <col min="5111" max="5111" width="7.28515625" style="229" customWidth="1"/>
    <col min="5112" max="5112" width="9.140625" style="229" customWidth="1"/>
    <col min="5113" max="5113" width="6.85546875" style="229" customWidth="1"/>
    <col min="5114" max="5114" width="10.28515625" style="229" customWidth="1"/>
    <col min="5115" max="5116" width="9.140625" style="229" customWidth="1"/>
    <col min="5117" max="5117" width="7.140625" style="229" customWidth="1"/>
    <col min="5118" max="5118" width="10.42578125" style="229" customWidth="1"/>
    <col min="5119" max="5119" width="7.140625" style="229" customWidth="1"/>
    <col min="5120" max="5120" width="9.140625" style="229"/>
    <col min="5121" max="5121" width="7.28515625" style="229" customWidth="1"/>
    <col min="5122" max="5122" width="9.140625" style="229"/>
    <col min="5123" max="5123" width="6.85546875" style="229" customWidth="1"/>
    <col min="5124" max="5124" width="10.28515625" style="229" customWidth="1"/>
    <col min="5125" max="5345" width="9.140625" style="229"/>
    <col min="5346" max="5346" width="8.5703125" style="229" customWidth="1"/>
    <col min="5347" max="5347" width="21.42578125" style="229" customWidth="1"/>
    <col min="5348" max="5348" width="12.42578125" style="229" customWidth="1"/>
    <col min="5349" max="5349" width="0" style="229" hidden="1" customWidth="1"/>
    <col min="5350" max="5350" width="13.85546875" style="229" customWidth="1"/>
    <col min="5351" max="5354" width="9.140625" style="229" customWidth="1"/>
    <col min="5355" max="5355" width="11.7109375" style="229" customWidth="1"/>
    <col min="5356" max="5356" width="10.5703125" style="229" customWidth="1"/>
    <col min="5357" max="5357" width="10.28515625" style="229" customWidth="1"/>
    <col min="5358" max="5358" width="10.85546875" style="229" customWidth="1"/>
    <col min="5359" max="5359" width="11.140625" style="229" customWidth="1"/>
    <col min="5360" max="5360" width="12.5703125" style="229" customWidth="1"/>
    <col min="5361" max="5361" width="18.28515625" style="229" customWidth="1"/>
    <col min="5362" max="5362" width="18.42578125" style="229" customWidth="1"/>
    <col min="5363" max="5363" width="7.140625" style="229" customWidth="1"/>
    <col min="5364" max="5364" width="10.42578125" style="229" customWidth="1"/>
    <col min="5365" max="5365" width="7.140625" style="229" customWidth="1"/>
    <col min="5366" max="5366" width="9.140625" style="229" customWidth="1"/>
    <col min="5367" max="5367" width="7.28515625" style="229" customWidth="1"/>
    <col min="5368" max="5368" width="9.140625" style="229" customWidth="1"/>
    <col min="5369" max="5369" width="6.85546875" style="229" customWidth="1"/>
    <col min="5370" max="5370" width="10.28515625" style="229" customWidth="1"/>
    <col min="5371" max="5372" width="9.140625" style="229" customWidth="1"/>
    <col min="5373" max="5373" width="7.140625" style="229" customWidth="1"/>
    <col min="5374" max="5374" width="10.42578125" style="229" customWidth="1"/>
    <col min="5375" max="5375" width="7.140625" style="229" customWidth="1"/>
    <col min="5376" max="5376" width="9.140625" style="229"/>
    <col min="5377" max="5377" width="7.28515625" style="229" customWidth="1"/>
    <col min="5378" max="5378" width="9.140625" style="229"/>
    <col min="5379" max="5379" width="6.85546875" style="229" customWidth="1"/>
    <col min="5380" max="5380" width="10.28515625" style="229" customWidth="1"/>
    <col min="5381" max="5601" width="9.140625" style="229"/>
    <col min="5602" max="5602" width="8.5703125" style="229" customWidth="1"/>
    <col min="5603" max="5603" width="21.42578125" style="229" customWidth="1"/>
    <col min="5604" max="5604" width="12.42578125" style="229" customWidth="1"/>
    <col min="5605" max="5605" width="0" style="229" hidden="1" customWidth="1"/>
    <col min="5606" max="5606" width="13.85546875" style="229" customWidth="1"/>
    <col min="5607" max="5610" width="9.140625" style="229" customWidth="1"/>
    <col min="5611" max="5611" width="11.7109375" style="229" customWidth="1"/>
    <col min="5612" max="5612" width="10.5703125" style="229" customWidth="1"/>
    <col min="5613" max="5613" width="10.28515625" style="229" customWidth="1"/>
    <col min="5614" max="5614" width="10.85546875" style="229" customWidth="1"/>
    <col min="5615" max="5615" width="11.140625" style="229" customWidth="1"/>
    <col min="5616" max="5616" width="12.5703125" style="229" customWidth="1"/>
    <col min="5617" max="5617" width="18.28515625" style="229" customWidth="1"/>
    <col min="5618" max="5618" width="18.42578125" style="229" customWidth="1"/>
    <col min="5619" max="5619" width="7.140625" style="229" customWidth="1"/>
    <col min="5620" max="5620" width="10.42578125" style="229" customWidth="1"/>
    <col min="5621" max="5621" width="7.140625" style="229" customWidth="1"/>
    <col min="5622" max="5622" width="9.140625" style="229" customWidth="1"/>
    <col min="5623" max="5623" width="7.28515625" style="229" customWidth="1"/>
    <col min="5624" max="5624" width="9.140625" style="229" customWidth="1"/>
    <col min="5625" max="5625" width="6.85546875" style="229" customWidth="1"/>
    <col min="5626" max="5626" width="10.28515625" style="229" customWidth="1"/>
    <col min="5627" max="5628" width="9.140625" style="229" customWidth="1"/>
    <col min="5629" max="5629" width="7.140625" style="229" customWidth="1"/>
    <col min="5630" max="5630" width="10.42578125" style="229" customWidth="1"/>
    <col min="5631" max="5631" width="7.140625" style="229" customWidth="1"/>
    <col min="5632" max="5632" width="9.140625" style="229"/>
    <col min="5633" max="5633" width="7.28515625" style="229" customWidth="1"/>
    <col min="5634" max="5634" width="9.140625" style="229"/>
    <col min="5635" max="5635" width="6.85546875" style="229" customWidth="1"/>
    <col min="5636" max="5636" width="10.28515625" style="229" customWidth="1"/>
    <col min="5637" max="5857" width="9.140625" style="229"/>
    <col min="5858" max="5858" width="8.5703125" style="229" customWidth="1"/>
    <col min="5859" max="5859" width="21.42578125" style="229" customWidth="1"/>
    <col min="5860" max="5860" width="12.42578125" style="229" customWidth="1"/>
    <col min="5861" max="5861" width="0" style="229" hidden="1" customWidth="1"/>
    <col min="5862" max="5862" width="13.85546875" style="229" customWidth="1"/>
    <col min="5863" max="5866" width="9.140625" style="229" customWidth="1"/>
    <col min="5867" max="5867" width="11.7109375" style="229" customWidth="1"/>
    <col min="5868" max="5868" width="10.5703125" style="229" customWidth="1"/>
    <col min="5869" max="5869" width="10.28515625" style="229" customWidth="1"/>
    <col min="5870" max="5870" width="10.85546875" style="229" customWidth="1"/>
    <col min="5871" max="5871" width="11.140625" style="229" customWidth="1"/>
    <col min="5872" max="5872" width="12.5703125" style="229" customWidth="1"/>
    <col min="5873" max="5873" width="18.28515625" style="229" customWidth="1"/>
    <col min="5874" max="5874" width="18.42578125" style="229" customWidth="1"/>
    <col min="5875" max="5875" width="7.140625" style="229" customWidth="1"/>
    <col min="5876" max="5876" width="10.42578125" style="229" customWidth="1"/>
    <col min="5877" max="5877" width="7.140625" style="229" customWidth="1"/>
    <col min="5878" max="5878" width="9.140625" style="229" customWidth="1"/>
    <col min="5879" max="5879" width="7.28515625" style="229" customWidth="1"/>
    <col min="5880" max="5880" width="9.140625" style="229" customWidth="1"/>
    <col min="5881" max="5881" width="6.85546875" style="229" customWidth="1"/>
    <col min="5882" max="5882" width="10.28515625" style="229" customWidth="1"/>
    <col min="5883" max="5884" width="9.140625" style="229" customWidth="1"/>
    <col min="5885" max="5885" width="7.140625" style="229" customWidth="1"/>
    <col min="5886" max="5886" width="10.42578125" style="229" customWidth="1"/>
    <col min="5887" max="5887" width="7.140625" style="229" customWidth="1"/>
    <col min="5888" max="5888" width="9.140625" style="229"/>
    <col min="5889" max="5889" width="7.28515625" style="229" customWidth="1"/>
    <col min="5890" max="5890" width="9.140625" style="229"/>
    <col min="5891" max="5891" width="6.85546875" style="229" customWidth="1"/>
    <col min="5892" max="5892" width="10.28515625" style="229" customWidth="1"/>
    <col min="5893" max="6113" width="9.140625" style="229"/>
    <col min="6114" max="6114" width="8.5703125" style="229" customWidth="1"/>
    <col min="6115" max="6115" width="21.42578125" style="229" customWidth="1"/>
    <col min="6116" max="6116" width="12.42578125" style="229" customWidth="1"/>
    <col min="6117" max="6117" width="0" style="229" hidden="1" customWidth="1"/>
    <col min="6118" max="6118" width="13.85546875" style="229" customWidth="1"/>
    <col min="6119" max="6122" width="9.140625" style="229" customWidth="1"/>
    <col min="6123" max="6123" width="11.7109375" style="229" customWidth="1"/>
    <col min="6124" max="6124" width="10.5703125" style="229" customWidth="1"/>
    <col min="6125" max="6125" width="10.28515625" style="229" customWidth="1"/>
    <col min="6126" max="6126" width="10.85546875" style="229" customWidth="1"/>
    <col min="6127" max="6127" width="11.140625" style="229" customWidth="1"/>
    <col min="6128" max="6128" width="12.5703125" style="229" customWidth="1"/>
    <col min="6129" max="6129" width="18.28515625" style="229" customWidth="1"/>
    <col min="6130" max="6130" width="18.42578125" style="229" customWidth="1"/>
    <col min="6131" max="6131" width="7.140625" style="229" customWidth="1"/>
    <col min="6132" max="6132" width="10.42578125" style="229" customWidth="1"/>
    <col min="6133" max="6133" width="7.140625" style="229" customWidth="1"/>
    <col min="6134" max="6134" width="9.140625" style="229" customWidth="1"/>
    <col min="6135" max="6135" width="7.28515625" style="229" customWidth="1"/>
    <col min="6136" max="6136" width="9.140625" style="229" customWidth="1"/>
    <col min="6137" max="6137" width="6.85546875" style="229" customWidth="1"/>
    <col min="6138" max="6138" width="10.28515625" style="229" customWidth="1"/>
    <col min="6139" max="6140" width="9.140625" style="229" customWidth="1"/>
    <col min="6141" max="6141" width="7.140625" style="229" customWidth="1"/>
    <col min="6142" max="6142" width="10.42578125" style="229" customWidth="1"/>
    <col min="6143" max="6143" width="7.140625" style="229" customWidth="1"/>
    <col min="6144" max="6144" width="9.140625" style="229"/>
    <col min="6145" max="6145" width="7.28515625" style="229" customWidth="1"/>
    <col min="6146" max="6146" width="9.140625" style="229"/>
    <col min="6147" max="6147" width="6.85546875" style="229" customWidth="1"/>
    <col min="6148" max="6148" width="10.28515625" style="229" customWidth="1"/>
    <col min="6149" max="6369" width="9.140625" style="229"/>
    <col min="6370" max="6370" width="8.5703125" style="229" customWidth="1"/>
    <col min="6371" max="6371" width="21.42578125" style="229" customWidth="1"/>
    <col min="6372" max="6372" width="12.42578125" style="229" customWidth="1"/>
    <col min="6373" max="6373" width="0" style="229" hidden="1" customWidth="1"/>
    <col min="6374" max="6374" width="13.85546875" style="229" customWidth="1"/>
    <col min="6375" max="6378" width="9.140625" style="229" customWidth="1"/>
    <col min="6379" max="6379" width="11.7109375" style="229" customWidth="1"/>
    <col min="6380" max="6380" width="10.5703125" style="229" customWidth="1"/>
    <col min="6381" max="6381" width="10.28515625" style="229" customWidth="1"/>
    <col min="6382" max="6382" width="10.85546875" style="229" customWidth="1"/>
    <col min="6383" max="6383" width="11.140625" style="229" customWidth="1"/>
    <col min="6384" max="6384" width="12.5703125" style="229" customWidth="1"/>
    <col min="6385" max="6385" width="18.28515625" style="229" customWidth="1"/>
    <col min="6386" max="6386" width="18.42578125" style="229" customWidth="1"/>
    <col min="6387" max="6387" width="7.140625" style="229" customWidth="1"/>
    <col min="6388" max="6388" width="10.42578125" style="229" customWidth="1"/>
    <col min="6389" max="6389" width="7.140625" style="229" customWidth="1"/>
    <col min="6390" max="6390" width="9.140625" style="229" customWidth="1"/>
    <col min="6391" max="6391" width="7.28515625" style="229" customWidth="1"/>
    <col min="6392" max="6392" width="9.140625" style="229" customWidth="1"/>
    <col min="6393" max="6393" width="6.85546875" style="229" customWidth="1"/>
    <col min="6394" max="6394" width="10.28515625" style="229" customWidth="1"/>
    <col min="6395" max="6396" width="9.140625" style="229" customWidth="1"/>
    <col min="6397" max="6397" width="7.140625" style="229" customWidth="1"/>
    <col min="6398" max="6398" width="10.42578125" style="229" customWidth="1"/>
    <col min="6399" max="6399" width="7.140625" style="229" customWidth="1"/>
    <col min="6400" max="6400" width="9.140625" style="229"/>
    <col min="6401" max="6401" width="7.28515625" style="229" customWidth="1"/>
    <col min="6402" max="6402" width="9.140625" style="229"/>
    <col min="6403" max="6403" width="6.85546875" style="229" customWidth="1"/>
    <col min="6404" max="6404" width="10.28515625" style="229" customWidth="1"/>
    <col min="6405" max="6625" width="9.140625" style="229"/>
    <col min="6626" max="6626" width="8.5703125" style="229" customWidth="1"/>
    <col min="6627" max="6627" width="21.42578125" style="229" customWidth="1"/>
    <col min="6628" max="6628" width="12.42578125" style="229" customWidth="1"/>
    <col min="6629" max="6629" width="0" style="229" hidden="1" customWidth="1"/>
    <col min="6630" max="6630" width="13.85546875" style="229" customWidth="1"/>
    <col min="6631" max="6634" width="9.140625" style="229" customWidth="1"/>
    <col min="6635" max="6635" width="11.7109375" style="229" customWidth="1"/>
    <col min="6636" max="6636" width="10.5703125" style="229" customWidth="1"/>
    <col min="6637" max="6637" width="10.28515625" style="229" customWidth="1"/>
    <col min="6638" max="6638" width="10.85546875" style="229" customWidth="1"/>
    <col min="6639" max="6639" width="11.140625" style="229" customWidth="1"/>
    <col min="6640" max="6640" width="12.5703125" style="229" customWidth="1"/>
    <col min="6641" max="6641" width="18.28515625" style="229" customWidth="1"/>
    <col min="6642" max="6642" width="18.42578125" style="229" customWidth="1"/>
    <col min="6643" max="6643" width="7.140625" style="229" customWidth="1"/>
    <col min="6644" max="6644" width="10.42578125" style="229" customWidth="1"/>
    <col min="6645" max="6645" width="7.140625" style="229" customWidth="1"/>
    <col min="6646" max="6646" width="9.140625" style="229" customWidth="1"/>
    <col min="6647" max="6647" width="7.28515625" style="229" customWidth="1"/>
    <col min="6648" max="6648" width="9.140625" style="229" customWidth="1"/>
    <col min="6649" max="6649" width="6.85546875" style="229" customWidth="1"/>
    <col min="6650" max="6650" width="10.28515625" style="229" customWidth="1"/>
    <col min="6651" max="6652" width="9.140625" style="229" customWidth="1"/>
    <col min="6653" max="6653" width="7.140625" style="229" customWidth="1"/>
    <col min="6654" max="6654" width="10.42578125" style="229" customWidth="1"/>
    <col min="6655" max="6655" width="7.140625" style="229" customWidth="1"/>
    <col min="6656" max="6656" width="9.140625" style="229"/>
    <col min="6657" max="6657" width="7.28515625" style="229" customWidth="1"/>
    <col min="6658" max="6658" width="9.140625" style="229"/>
    <col min="6659" max="6659" width="6.85546875" style="229" customWidth="1"/>
    <col min="6660" max="6660" width="10.28515625" style="229" customWidth="1"/>
    <col min="6661" max="6881" width="9.140625" style="229"/>
    <col min="6882" max="6882" width="8.5703125" style="229" customWidth="1"/>
    <col min="6883" max="6883" width="21.42578125" style="229" customWidth="1"/>
    <col min="6884" max="6884" width="12.42578125" style="229" customWidth="1"/>
    <col min="6885" max="6885" width="0" style="229" hidden="1" customWidth="1"/>
    <col min="6886" max="6886" width="13.85546875" style="229" customWidth="1"/>
    <col min="6887" max="6890" width="9.140625" style="229" customWidth="1"/>
    <col min="6891" max="6891" width="11.7109375" style="229" customWidth="1"/>
    <col min="6892" max="6892" width="10.5703125" style="229" customWidth="1"/>
    <col min="6893" max="6893" width="10.28515625" style="229" customWidth="1"/>
    <col min="6894" max="6894" width="10.85546875" style="229" customWidth="1"/>
    <col min="6895" max="6895" width="11.140625" style="229" customWidth="1"/>
    <col min="6896" max="6896" width="12.5703125" style="229" customWidth="1"/>
    <col min="6897" max="6897" width="18.28515625" style="229" customWidth="1"/>
    <col min="6898" max="6898" width="18.42578125" style="229" customWidth="1"/>
    <col min="6899" max="6899" width="7.140625" style="229" customWidth="1"/>
    <col min="6900" max="6900" width="10.42578125" style="229" customWidth="1"/>
    <col min="6901" max="6901" width="7.140625" style="229" customWidth="1"/>
    <col min="6902" max="6902" width="9.140625" style="229" customWidth="1"/>
    <col min="6903" max="6903" width="7.28515625" style="229" customWidth="1"/>
    <col min="6904" max="6904" width="9.140625" style="229" customWidth="1"/>
    <col min="6905" max="6905" width="6.85546875" style="229" customWidth="1"/>
    <col min="6906" max="6906" width="10.28515625" style="229" customWidth="1"/>
    <col min="6907" max="6908" width="9.140625" style="229" customWidth="1"/>
    <col min="6909" max="6909" width="7.140625" style="229" customWidth="1"/>
    <col min="6910" max="6910" width="10.42578125" style="229" customWidth="1"/>
    <col min="6911" max="6911" width="7.140625" style="229" customWidth="1"/>
    <col min="6912" max="6912" width="9.140625" style="229"/>
    <col min="6913" max="6913" width="7.28515625" style="229" customWidth="1"/>
    <col min="6914" max="6914" width="9.140625" style="229"/>
    <col min="6915" max="6915" width="6.85546875" style="229" customWidth="1"/>
    <col min="6916" max="6916" width="10.28515625" style="229" customWidth="1"/>
    <col min="6917" max="7137" width="9.140625" style="229"/>
    <col min="7138" max="7138" width="8.5703125" style="229" customWidth="1"/>
    <col min="7139" max="7139" width="21.42578125" style="229" customWidth="1"/>
    <col min="7140" max="7140" width="12.42578125" style="229" customWidth="1"/>
    <col min="7141" max="7141" width="0" style="229" hidden="1" customWidth="1"/>
    <col min="7142" max="7142" width="13.85546875" style="229" customWidth="1"/>
    <col min="7143" max="7146" width="9.140625" style="229" customWidth="1"/>
    <col min="7147" max="7147" width="11.7109375" style="229" customWidth="1"/>
    <col min="7148" max="7148" width="10.5703125" style="229" customWidth="1"/>
    <col min="7149" max="7149" width="10.28515625" style="229" customWidth="1"/>
    <col min="7150" max="7150" width="10.85546875" style="229" customWidth="1"/>
    <col min="7151" max="7151" width="11.140625" style="229" customWidth="1"/>
    <col min="7152" max="7152" width="12.5703125" style="229" customWidth="1"/>
    <col min="7153" max="7153" width="18.28515625" style="229" customWidth="1"/>
    <col min="7154" max="7154" width="18.42578125" style="229" customWidth="1"/>
    <col min="7155" max="7155" width="7.140625" style="229" customWidth="1"/>
    <col min="7156" max="7156" width="10.42578125" style="229" customWidth="1"/>
    <col min="7157" max="7157" width="7.140625" style="229" customWidth="1"/>
    <col min="7158" max="7158" width="9.140625" style="229" customWidth="1"/>
    <col min="7159" max="7159" width="7.28515625" style="229" customWidth="1"/>
    <col min="7160" max="7160" width="9.140625" style="229" customWidth="1"/>
    <col min="7161" max="7161" width="6.85546875" style="229" customWidth="1"/>
    <col min="7162" max="7162" width="10.28515625" style="229" customWidth="1"/>
    <col min="7163" max="7164" width="9.140625" style="229" customWidth="1"/>
    <col min="7165" max="7165" width="7.140625" style="229" customWidth="1"/>
    <col min="7166" max="7166" width="10.42578125" style="229" customWidth="1"/>
    <col min="7167" max="7167" width="7.140625" style="229" customWidth="1"/>
    <col min="7168" max="7168" width="9.140625" style="229"/>
    <col min="7169" max="7169" width="7.28515625" style="229" customWidth="1"/>
    <col min="7170" max="7170" width="9.140625" style="229"/>
    <col min="7171" max="7171" width="6.85546875" style="229" customWidth="1"/>
    <col min="7172" max="7172" width="10.28515625" style="229" customWidth="1"/>
    <col min="7173" max="7393" width="9.140625" style="229"/>
    <col min="7394" max="7394" width="8.5703125" style="229" customWidth="1"/>
    <col min="7395" max="7395" width="21.42578125" style="229" customWidth="1"/>
    <col min="7396" max="7396" width="12.42578125" style="229" customWidth="1"/>
    <col min="7397" max="7397" width="0" style="229" hidden="1" customWidth="1"/>
    <col min="7398" max="7398" width="13.85546875" style="229" customWidth="1"/>
    <col min="7399" max="7402" width="9.140625" style="229" customWidth="1"/>
    <col min="7403" max="7403" width="11.7109375" style="229" customWidth="1"/>
    <col min="7404" max="7404" width="10.5703125" style="229" customWidth="1"/>
    <col min="7405" max="7405" width="10.28515625" style="229" customWidth="1"/>
    <col min="7406" max="7406" width="10.85546875" style="229" customWidth="1"/>
    <col min="7407" max="7407" width="11.140625" style="229" customWidth="1"/>
    <col min="7408" max="7408" width="12.5703125" style="229" customWidth="1"/>
    <col min="7409" max="7409" width="18.28515625" style="229" customWidth="1"/>
    <col min="7410" max="7410" width="18.42578125" style="229" customWidth="1"/>
    <col min="7411" max="7411" width="7.140625" style="229" customWidth="1"/>
    <col min="7412" max="7412" width="10.42578125" style="229" customWidth="1"/>
    <col min="7413" max="7413" width="7.140625" style="229" customWidth="1"/>
    <col min="7414" max="7414" width="9.140625" style="229" customWidth="1"/>
    <col min="7415" max="7415" width="7.28515625" style="229" customWidth="1"/>
    <col min="7416" max="7416" width="9.140625" style="229" customWidth="1"/>
    <col min="7417" max="7417" width="6.85546875" style="229" customWidth="1"/>
    <col min="7418" max="7418" width="10.28515625" style="229" customWidth="1"/>
    <col min="7419" max="7420" width="9.140625" style="229" customWidth="1"/>
    <col min="7421" max="7421" width="7.140625" style="229" customWidth="1"/>
    <col min="7422" max="7422" width="10.42578125" style="229" customWidth="1"/>
    <col min="7423" max="7423" width="7.140625" style="229" customWidth="1"/>
    <col min="7424" max="7424" width="9.140625" style="229"/>
    <col min="7425" max="7425" width="7.28515625" style="229" customWidth="1"/>
    <col min="7426" max="7426" width="9.140625" style="229"/>
    <col min="7427" max="7427" width="6.85546875" style="229" customWidth="1"/>
    <col min="7428" max="7428" width="10.28515625" style="229" customWidth="1"/>
    <col min="7429" max="7649" width="9.140625" style="229"/>
    <col min="7650" max="7650" width="8.5703125" style="229" customWidth="1"/>
    <col min="7651" max="7651" width="21.42578125" style="229" customWidth="1"/>
    <col min="7652" max="7652" width="12.42578125" style="229" customWidth="1"/>
    <col min="7653" max="7653" width="0" style="229" hidden="1" customWidth="1"/>
    <col min="7654" max="7654" width="13.85546875" style="229" customWidth="1"/>
    <col min="7655" max="7658" width="9.140625" style="229" customWidth="1"/>
    <col min="7659" max="7659" width="11.7109375" style="229" customWidth="1"/>
    <col min="7660" max="7660" width="10.5703125" style="229" customWidth="1"/>
    <col min="7661" max="7661" width="10.28515625" style="229" customWidth="1"/>
    <col min="7662" max="7662" width="10.85546875" style="229" customWidth="1"/>
    <col min="7663" max="7663" width="11.140625" style="229" customWidth="1"/>
    <col min="7664" max="7664" width="12.5703125" style="229" customWidth="1"/>
    <col min="7665" max="7665" width="18.28515625" style="229" customWidth="1"/>
    <col min="7666" max="7666" width="18.42578125" style="229" customWidth="1"/>
    <col min="7667" max="7667" width="7.140625" style="229" customWidth="1"/>
    <col min="7668" max="7668" width="10.42578125" style="229" customWidth="1"/>
    <col min="7669" max="7669" width="7.140625" style="229" customWidth="1"/>
    <col min="7670" max="7670" width="9.140625" style="229" customWidth="1"/>
    <col min="7671" max="7671" width="7.28515625" style="229" customWidth="1"/>
    <col min="7672" max="7672" width="9.140625" style="229" customWidth="1"/>
    <col min="7673" max="7673" width="6.85546875" style="229" customWidth="1"/>
    <col min="7674" max="7674" width="10.28515625" style="229" customWidth="1"/>
    <col min="7675" max="7676" width="9.140625" style="229" customWidth="1"/>
    <col min="7677" max="7677" width="7.140625" style="229" customWidth="1"/>
    <col min="7678" max="7678" width="10.42578125" style="229" customWidth="1"/>
    <col min="7679" max="7679" width="7.140625" style="229" customWidth="1"/>
    <col min="7680" max="7680" width="9.140625" style="229"/>
    <col min="7681" max="7681" width="7.28515625" style="229" customWidth="1"/>
    <col min="7682" max="7682" width="9.140625" style="229"/>
    <col min="7683" max="7683" width="6.85546875" style="229" customWidth="1"/>
    <col min="7684" max="7684" width="10.28515625" style="229" customWidth="1"/>
    <col min="7685" max="7905" width="9.140625" style="229"/>
    <col min="7906" max="7906" width="8.5703125" style="229" customWidth="1"/>
    <col min="7907" max="7907" width="21.42578125" style="229" customWidth="1"/>
    <col min="7908" max="7908" width="12.42578125" style="229" customWidth="1"/>
    <col min="7909" max="7909" width="0" style="229" hidden="1" customWidth="1"/>
    <col min="7910" max="7910" width="13.85546875" style="229" customWidth="1"/>
    <col min="7911" max="7914" width="9.140625" style="229" customWidth="1"/>
    <col min="7915" max="7915" width="11.7109375" style="229" customWidth="1"/>
    <col min="7916" max="7916" width="10.5703125" style="229" customWidth="1"/>
    <col min="7917" max="7917" width="10.28515625" style="229" customWidth="1"/>
    <col min="7918" max="7918" width="10.85546875" style="229" customWidth="1"/>
    <col min="7919" max="7919" width="11.140625" style="229" customWidth="1"/>
    <col min="7920" max="7920" width="12.5703125" style="229" customWidth="1"/>
    <col min="7921" max="7921" width="18.28515625" style="229" customWidth="1"/>
    <col min="7922" max="7922" width="18.42578125" style="229" customWidth="1"/>
    <col min="7923" max="7923" width="7.140625" style="229" customWidth="1"/>
    <col min="7924" max="7924" width="10.42578125" style="229" customWidth="1"/>
    <col min="7925" max="7925" width="7.140625" style="229" customWidth="1"/>
    <col min="7926" max="7926" width="9.140625" style="229" customWidth="1"/>
    <col min="7927" max="7927" width="7.28515625" style="229" customWidth="1"/>
    <col min="7928" max="7928" width="9.140625" style="229" customWidth="1"/>
    <col min="7929" max="7929" width="6.85546875" style="229" customWidth="1"/>
    <col min="7930" max="7930" width="10.28515625" style="229" customWidth="1"/>
    <col min="7931" max="7932" width="9.140625" style="229" customWidth="1"/>
    <col min="7933" max="7933" width="7.140625" style="229" customWidth="1"/>
    <col min="7934" max="7934" width="10.42578125" style="229" customWidth="1"/>
    <col min="7935" max="7935" width="7.140625" style="229" customWidth="1"/>
    <col min="7936" max="7936" width="9.140625" style="229"/>
    <col min="7937" max="7937" width="7.28515625" style="229" customWidth="1"/>
    <col min="7938" max="7938" width="9.140625" style="229"/>
    <col min="7939" max="7939" width="6.85546875" style="229" customWidth="1"/>
    <col min="7940" max="7940" width="10.28515625" style="229" customWidth="1"/>
    <col min="7941" max="8161" width="9.140625" style="229"/>
    <col min="8162" max="8162" width="8.5703125" style="229" customWidth="1"/>
    <col min="8163" max="8163" width="21.42578125" style="229" customWidth="1"/>
    <col min="8164" max="8164" width="12.42578125" style="229" customWidth="1"/>
    <col min="8165" max="8165" width="0" style="229" hidden="1" customWidth="1"/>
    <col min="8166" max="8166" width="13.85546875" style="229" customWidth="1"/>
    <col min="8167" max="8170" width="9.140625" style="229" customWidth="1"/>
    <col min="8171" max="8171" width="11.7109375" style="229" customWidth="1"/>
    <col min="8172" max="8172" width="10.5703125" style="229" customWidth="1"/>
    <col min="8173" max="8173" width="10.28515625" style="229" customWidth="1"/>
    <col min="8174" max="8174" width="10.85546875" style="229" customWidth="1"/>
    <col min="8175" max="8175" width="11.140625" style="229" customWidth="1"/>
    <col min="8176" max="8176" width="12.5703125" style="229" customWidth="1"/>
    <col min="8177" max="8177" width="18.28515625" style="229" customWidth="1"/>
    <col min="8178" max="8178" width="18.42578125" style="229" customWidth="1"/>
    <col min="8179" max="8179" width="7.140625" style="229" customWidth="1"/>
    <col min="8180" max="8180" width="10.42578125" style="229" customWidth="1"/>
    <col min="8181" max="8181" width="7.140625" style="229" customWidth="1"/>
    <col min="8182" max="8182" width="9.140625" style="229" customWidth="1"/>
    <col min="8183" max="8183" width="7.28515625" style="229" customWidth="1"/>
    <col min="8184" max="8184" width="9.140625" style="229" customWidth="1"/>
    <col min="8185" max="8185" width="6.85546875" style="229" customWidth="1"/>
    <col min="8186" max="8186" width="10.28515625" style="229" customWidth="1"/>
    <col min="8187" max="8188" width="9.140625" style="229" customWidth="1"/>
    <col min="8189" max="8189" width="7.140625" style="229" customWidth="1"/>
    <col min="8190" max="8190" width="10.42578125" style="229" customWidth="1"/>
    <col min="8191" max="8191" width="7.140625" style="229" customWidth="1"/>
    <col min="8192" max="8192" width="9.140625" style="229"/>
    <col min="8193" max="8193" width="7.28515625" style="229" customWidth="1"/>
    <col min="8194" max="8194" width="9.140625" style="229"/>
    <col min="8195" max="8195" width="6.85546875" style="229" customWidth="1"/>
    <col min="8196" max="8196" width="10.28515625" style="229" customWidth="1"/>
    <col min="8197" max="8417" width="9.140625" style="229"/>
    <col min="8418" max="8418" width="8.5703125" style="229" customWidth="1"/>
    <col min="8419" max="8419" width="21.42578125" style="229" customWidth="1"/>
    <col min="8420" max="8420" width="12.42578125" style="229" customWidth="1"/>
    <col min="8421" max="8421" width="0" style="229" hidden="1" customWidth="1"/>
    <col min="8422" max="8422" width="13.85546875" style="229" customWidth="1"/>
    <col min="8423" max="8426" width="9.140625" style="229" customWidth="1"/>
    <col min="8427" max="8427" width="11.7109375" style="229" customWidth="1"/>
    <col min="8428" max="8428" width="10.5703125" style="229" customWidth="1"/>
    <col min="8429" max="8429" width="10.28515625" style="229" customWidth="1"/>
    <col min="8430" max="8430" width="10.85546875" style="229" customWidth="1"/>
    <col min="8431" max="8431" width="11.140625" style="229" customWidth="1"/>
    <col min="8432" max="8432" width="12.5703125" style="229" customWidth="1"/>
    <col min="8433" max="8433" width="18.28515625" style="229" customWidth="1"/>
    <col min="8434" max="8434" width="18.42578125" style="229" customWidth="1"/>
    <col min="8435" max="8435" width="7.140625" style="229" customWidth="1"/>
    <col min="8436" max="8436" width="10.42578125" style="229" customWidth="1"/>
    <col min="8437" max="8437" width="7.140625" style="229" customWidth="1"/>
    <col min="8438" max="8438" width="9.140625" style="229" customWidth="1"/>
    <col min="8439" max="8439" width="7.28515625" style="229" customWidth="1"/>
    <col min="8440" max="8440" width="9.140625" style="229" customWidth="1"/>
    <col min="8441" max="8441" width="6.85546875" style="229" customWidth="1"/>
    <col min="8442" max="8442" width="10.28515625" style="229" customWidth="1"/>
    <col min="8443" max="8444" width="9.140625" style="229" customWidth="1"/>
    <col min="8445" max="8445" width="7.140625" style="229" customWidth="1"/>
    <col min="8446" max="8446" width="10.42578125" style="229" customWidth="1"/>
    <col min="8447" max="8447" width="7.140625" style="229" customWidth="1"/>
    <col min="8448" max="8448" width="9.140625" style="229"/>
    <col min="8449" max="8449" width="7.28515625" style="229" customWidth="1"/>
    <col min="8450" max="8450" width="9.140625" style="229"/>
    <col min="8451" max="8451" width="6.85546875" style="229" customWidth="1"/>
    <col min="8452" max="8452" width="10.28515625" style="229" customWidth="1"/>
    <col min="8453" max="8673" width="9.140625" style="229"/>
    <col min="8674" max="8674" width="8.5703125" style="229" customWidth="1"/>
    <col min="8675" max="8675" width="21.42578125" style="229" customWidth="1"/>
    <col min="8676" max="8676" width="12.42578125" style="229" customWidth="1"/>
    <col min="8677" max="8677" width="0" style="229" hidden="1" customWidth="1"/>
    <col min="8678" max="8678" width="13.85546875" style="229" customWidth="1"/>
    <col min="8679" max="8682" width="9.140625" style="229" customWidth="1"/>
    <col min="8683" max="8683" width="11.7109375" style="229" customWidth="1"/>
    <col min="8684" max="8684" width="10.5703125" style="229" customWidth="1"/>
    <col min="8685" max="8685" width="10.28515625" style="229" customWidth="1"/>
    <col min="8686" max="8686" width="10.85546875" style="229" customWidth="1"/>
    <col min="8687" max="8687" width="11.140625" style="229" customWidth="1"/>
    <col min="8688" max="8688" width="12.5703125" style="229" customWidth="1"/>
    <col min="8689" max="8689" width="18.28515625" style="229" customWidth="1"/>
    <col min="8690" max="8690" width="18.42578125" style="229" customWidth="1"/>
    <col min="8691" max="8691" width="7.140625" style="229" customWidth="1"/>
    <col min="8692" max="8692" width="10.42578125" style="229" customWidth="1"/>
    <col min="8693" max="8693" width="7.140625" style="229" customWidth="1"/>
    <col min="8694" max="8694" width="9.140625" style="229" customWidth="1"/>
    <col min="8695" max="8695" width="7.28515625" style="229" customWidth="1"/>
    <col min="8696" max="8696" width="9.140625" style="229" customWidth="1"/>
    <col min="8697" max="8697" width="6.85546875" style="229" customWidth="1"/>
    <col min="8698" max="8698" width="10.28515625" style="229" customWidth="1"/>
    <col min="8699" max="8700" width="9.140625" style="229" customWidth="1"/>
    <col min="8701" max="8701" width="7.140625" style="229" customWidth="1"/>
    <col min="8702" max="8702" width="10.42578125" style="229" customWidth="1"/>
    <col min="8703" max="8703" width="7.140625" style="229" customWidth="1"/>
    <col min="8704" max="8704" width="9.140625" style="229"/>
    <col min="8705" max="8705" width="7.28515625" style="229" customWidth="1"/>
    <col min="8706" max="8706" width="9.140625" style="229"/>
    <col min="8707" max="8707" width="6.85546875" style="229" customWidth="1"/>
    <col min="8708" max="8708" width="10.28515625" style="229" customWidth="1"/>
    <col min="8709" max="8929" width="9.140625" style="229"/>
    <col min="8930" max="8930" width="8.5703125" style="229" customWidth="1"/>
    <col min="8931" max="8931" width="21.42578125" style="229" customWidth="1"/>
    <col min="8932" max="8932" width="12.42578125" style="229" customWidth="1"/>
    <col min="8933" max="8933" width="0" style="229" hidden="1" customWidth="1"/>
    <col min="8934" max="8934" width="13.85546875" style="229" customWidth="1"/>
    <col min="8935" max="8938" width="9.140625" style="229" customWidth="1"/>
    <col min="8939" max="8939" width="11.7109375" style="229" customWidth="1"/>
    <col min="8940" max="8940" width="10.5703125" style="229" customWidth="1"/>
    <col min="8941" max="8941" width="10.28515625" style="229" customWidth="1"/>
    <col min="8942" max="8942" width="10.85546875" style="229" customWidth="1"/>
    <col min="8943" max="8943" width="11.140625" style="229" customWidth="1"/>
    <col min="8944" max="8944" width="12.5703125" style="229" customWidth="1"/>
    <col min="8945" max="8945" width="18.28515625" style="229" customWidth="1"/>
    <col min="8946" max="8946" width="18.42578125" style="229" customWidth="1"/>
    <col min="8947" max="8947" width="7.140625" style="229" customWidth="1"/>
    <col min="8948" max="8948" width="10.42578125" style="229" customWidth="1"/>
    <col min="8949" max="8949" width="7.140625" style="229" customWidth="1"/>
    <col min="8950" max="8950" width="9.140625" style="229" customWidth="1"/>
    <col min="8951" max="8951" width="7.28515625" style="229" customWidth="1"/>
    <col min="8952" max="8952" width="9.140625" style="229" customWidth="1"/>
    <col min="8953" max="8953" width="6.85546875" style="229" customWidth="1"/>
    <col min="8954" max="8954" width="10.28515625" style="229" customWidth="1"/>
    <col min="8955" max="8956" width="9.140625" style="229" customWidth="1"/>
    <col min="8957" max="8957" width="7.140625" style="229" customWidth="1"/>
    <col min="8958" max="8958" width="10.42578125" style="229" customWidth="1"/>
    <col min="8959" max="8959" width="7.140625" style="229" customWidth="1"/>
    <col min="8960" max="8960" width="9.140625" style="229"/>
    <col min="8961" max="8961" width="7.28515625" style="229" customWidth="1"/>
    <col min="8962" max="8962" width="9.140625" style="229"/>
    <col min="8963" max="8963" width="6.85546875" style="229" customWidth="1"/>
    <col min="8964" max="8964" width="10.28515625" style="229" customWidth="1"/>
    <col min="8965" max="9185" width="9.140625" style="229"/>
    <col min="9186" max="9186" width="8.5703125" style="229" customWidth="1"/>
    <col min="9187" max="9187" width="21.42578125" style="229" customWidth="1"/>
    <col min="9188" max="9188" width="12.42578125" style="229" customWidth="1"/>
    <col min="9189" max="9189" width="0" style="229" hidden="1" customWidth="1"/>
    <col min="9190" max="9190" width="13.85546875" style="229" customWidth="1"/>
    <col min="9191" max="9194" width="9.140625" style="229" customWidth="1"/>
    <col min="9195" max="9195" width="11.7109375" style="229" customWidth="1"/>
    <col min="9196" max="9196" width="10.5703125" style="229" customWidth="1"/>
    <col min="9197" max="9197" width="10.28515625" style="229" customWidth="1"/>
    <col min="9198" max="9198" width="10.85546875" style="229" customWidth="1"/>
    <col min="9199" max="9199" width="11.140625" style="229" customWidth="1"/>
    <col min="9200" max="9200" width="12.5703125" style="229" customWidth="1"/>
    <col min="9201" max="9201" width="18.28515625" style="229" customWidth="1"/>
    <col min="9202" max="9202" width="18.42578125" style="229" customWidth="1"/>
    <col min="9203" max="9203" width="7.140625" style="229" customWidth="1"/>
    <col min="9204" max="9204" width="10.42578125" style="229" customWidth="1"/>
    <col min="9205" max="9205" width="7.140625" style="229" customWidth="1"/>
    <col min="9206" max="9206" width="9.140625" style="229" customWidth="1"/>
    <col min="9207" max="9207" width="7.28515625" style="229" customWidth="1"/>
    <col min="9208" max="9208" width="9.140625" style="229" customWidth="1"/>
    <col min="9209" max="9209" width="6.85546875" style="229" customWidth="1"/>
    <col min="9210" max="9210" width="10.28515625" style="229" customWidth="1"/>
    <col min="9211" max="9212" width="9.140625" style="229" customWidth="1"/>
    <col min="9213" max="9213" width="7.140625" style="229" customWidth="1"/>
    <col min="9214" max="9214" width="10.42578125" style="229" customWidth="1"/>
    <col min="9215" max="9215" width="7.140625" style="229" customWidth="1"/>
    <col min="9216" max="9216" width="9.140625" style="229"/>
    <col min="9217" max="9217" width="7.28515625" style="229" customWidth="1"/>
    <col min="9218" max="9218" width="9.140625" style="229"/>
    <col min="9219" max="9219" width="6.85546875" style="229" customWidth="1"/>
    <col min="9220" max="9220" width="10.28515625" style="229" customWidth="1"/>
    <col min="9221" max="9441" width="9.140625" style="229"/>
    <col min="9442" max="9442" width="8.5703125" style="229" customWidth="1"/>
    <col min="9443" max="9443" width="21.42578125" style="229" customWidth="1"/>
    <col min="9444" max="9444" width="12.42578125" style="229" customWidth="1"/>
    <col min="9445" max="9445" width="0" style="229" hidden="1" customWidth="1"/>
    <col min="9446" max="9446" width="13.85546875" style="229" customWidth="1"/>
    <col min="9447" max="9450" width="9.140625" style="229" customWidth="1"/>
    <col min="9451" max="9451" width="11.7109375" style="229" customWidth="1"/>
    <col min="9452" max="9452" width="10.5703125" style="229" customWidth="1"/>
    <col min="9453" max="9453" width="10.28515625" style="229" customWidth="1"/>
    <col min="9454" max="9454" width="10.85546875" style="229" customWidth="1"/>
    <col min="9455" max="9455" width="11.140625" style="229" customWidth="1"/>
    <col min="9456" max="9456" width="12.5703125" style="229" customWidth="1"/>
    <col min="9457" max="9457" width="18.28515625" style="229" customWidth="1"/>
    <col min="9458" max="9458" width="18.42578125" style="229" customWidth="1"/>
    <col min="9459" max="9459" width="7.140625" style="229" customWidth="1"/>
    <col min="9460" max="9460" width="10.42578125" style="229" customWidth="1"/>
    <col min="9461" max="9461" width="7.140625" style="229" customWidth="1"/>
    <col min="9462" max="9462" width="9.140625" style="229" customWidth="1"/>
    <col min="9463" max="9463" width="7.28515625" style="229" customWidth="1"/>
    <col min="9464" max="9464" width="9.140625" style="229" customWidth="1"/>
    <col min="9465" max="9465" width="6.85546875" style="229" customWidth="1"/>
    <col min="9466" max="9466" width="10.28515625" style="229" customWidth="1"/>
    <col min="9467" max="9468" width="9.140625" style="229" customWidth="1"/>
    <col min="9469" max="9469" width="7.140625" style="229" customWidth="1"/>
    <col min="9470" max="9470" width="10.42578125" style="229" customWidth="1"/>
    <col min="9471" max="9471" width="7.140625" style="229" customWidth="1"/>
    <col min="9472" max="9472" width="9.140625" style="229"/>
    <col min="9473" max="9473" width="7.28515625" style="229" customWidth="1"/>
    <col min="9474" max="9474" width="9.140625" style="229"/>
    <col min="9475" max="9475" width="6.85546875" style="229" customWidth="1"/>
    <col min="9476" max="9476" width="10.28515625" style="229" customWidth="1"/>
    <col min="9477" max="9697" width="9.140625" style="229"/>
    <col min="9698" max="9698" width="8.5703125" style="229" customWidth="1"/>
    <col min="9699" max="9699" width="21.42578125" style="229" customWidth="1"/>
    <col min="9700" max="9700" width="12.42578125" style="229" customWidth="1"/>
    <col min="9701" max="9701" width="0" style="229" hidden="1" customWidth="1"/>
    <col min="9702" max="9702" width="13.85546875" style="229" customWidth="1"/>
    <col min="9703" max="9706" width="9.140625" style="229" customWidth="1"/>
    <col min="9707" max="9707" width="11.7109375" style="229" customWidth="1"/>
    <col min="9708" max="9708" width="10.5703125" style="229" customWidth="1"/>
    <col min="9709" max="9709" width="10.28515625" style="229" customWidth="1"/>
    <col min="9710" max="9710" width="10.85546875" style="229" customWidth="1"/>
    <col min="9711" max="9711" width="11.140625" style="229" customWidth="1"/>
    <col min="9712" max="9712" width="12.5703125" style="229" customWidth="1"/>
    <col min="9713" max="9713" width="18.28515625" style="229" customWidth="1"/>
    <col min="9714" max="9714" width="18.42578125" style="229" customWidth="1"/>
    <col min="9715" max="9715" width="7.140625" style="229" customWidth="1"/>
    <col min="9716" max="9716" width="10.42578125" style="229" customWidth="1"/>
    <col min="9717" max="9717" width="7.140625" style="229" customWidth="1"/>
    <col min="9718" max="9718" width="9.140625" style="229" customWidth="1"/>
    <col min="9719" max="9719" width="7.28515625" style="229" customWidth="1"/>
    <col min="9720" max="9720" width="9.140625" style="229" customWidth="1"/>
    <col min="9721" max="9721" width="6.85546875" style="229" customWidth="1"/>
    <col min="9722" max="9722" width="10.28515625" style="229" customWidth="1"/>
    <col min="9723" max="9724" width="9.140625" style="229" customWidth="1"/>
    <col min="9725" max="9725" width="7.140625" style="229" customWidth="1"/>
    <col min="9726" max="9726" width="10.42578125" style="229" customWidth="1"/>
    <col min="9727" max="9727" width="7.140625" style="229" customWidth="1"/>
    <col min="9728" max="9728" width="9.140625" style="229"/>
    <col min="9729" max="9729" width="7.28515625" style="229" customWidth="1"/>
    <col min="9730" max="9730" width="9.140625" style="229"/>
    <col min="9731" max="9731" width="6.85546875" style="229" customWidth="1"/>
    <col min="9732" max="9732" width="10.28515625" style="229" customWidth="1"/>
    <col min="9733" max="9953" width="9.140625" style="229"/>
    <col min="9954" max="9954" width="8.5703125" style="229" customWidth="1"/>
    <col min="9955" max="9955" width="21.42578125" style="229" customWidth="1"/>
    <col min="9956" max="9956" width="12.42578125" style="229" customWidth="1"/>
    <col min="9957" max="9957" width="0" style="229" hidden="1" customWidth="1"/>
    <col min="9958" max="9958" width="13.85546875" style="229" customWidth="1"/>
    <col min="9959" max="9962" width="9.140625" style="229" customWidth="1"/>
    <col min="9963" max="9963" width="11.7109375" style="229" customWidth="1"/>
    <col min="9964" max="9964" width="10.5703125" style="229" customWidth="1"/>
    <col min="9965" max="9965" width="10.28515625" style="229" customWidth="1"/>
    <col min="9966" max="9966" width="10.85546875" style="229" customWidth="1"/>
    <col min="9967" max="9967" width="11.140625" style="229" customWidth="1"/>
    <col min="9968" max="9968" width="12.5703125" style="229" customWidth="1"/>
    <col min="9969" max="9969" width="18.28515625" style="229" customWidth="1"/>
    <col min="9970" max="9970" width="18.42578125" style="229" customWidth="1"/>
    <col min="9971" max="9971" width="7.140625" style="229" customWidth="1"/>
    <col min="9972" max="9972" width="10.42578125" style="229" customWidth="1"/>
    <col min="9973" max="9973" width="7.140625" style="229" customWidth="1"/>
    <col min="9974" max="9974" width="9.140625" style="229" customWidth="1"/>
    <col min="9975" max="9975" width="7.28515625" style="229" customWidth="1"/>
    <col min="9976" max="9976" width="9.140625" style="229" customWidth="1"/>
    <col min="9977" max="9977" width="6.85546875" style="229" customWidth="1"/>
    <col min="9978" max="9978" width="10.28515625" style="229" customWidth="1"/>
    <col min="9979" max="9980" width="9.140625" style="229" customWidth="1"/>
    <col min="9981" max="9981" width="7.140625" style="229" customWidth="1"/>
    <col min="9982" max="9982" width="10.42578125" style="229" customWidth="1"/>
    <col min="9983" max="9983" width="7.140625" style="229" customWidth="1"/>
    <col min="9984" max="9984" width="9.140625" style="229"/>
    <col min="9985" max="9985" width="7.28515625" style="229" customWidth="1"/>
    <col min="9986" max="9986" width="9.140625" style="229"/>
    <col min="9987" max="9987" width="6.85546875" style="229" customWidth="1"/>
    <col min="9988" max="9988" width="10.28515625" style="229" customWidth="1"/>
    <col min="9989" max="10209" width="9.140625" style="229"/>
    <col min="10210" max="10210" width="8.5703125" style="229" customWidth="1"/>
    <col min="10211" max="10211" width="21.42578125" style="229" customWidth="1"/>
    <col min="10212" max="10212" width="12.42578125" style="229" customWidth="1"/>
    <col min="10213" max="10213" width="0" style="229" hidden="1" customWidth="1"/>
    <col min="10214" max="10214" width="13.85546875" style="229" customWidth="1"/>
    <col min="10215" max="10218" width="9.140625" style="229" customWidth="1"/>
    <col min="10219" max="10219" width="11.7109375" style="229" customWidth="1"/>
    <col min="10220" max="10220" width="10.5703125" style="229" customWidth="1"/>
    <col min="10221" max="10221" width="10.28515625" style="229" customWidth="1"/>
    <col min="10222" max="10222" width="10.85546875" style="229" customWidth="1"/>
    <col min="10223" max="10223" width="11.140625" style="229" customWidth="1"/>
    <col min="10224" max="10224" width="12.5703125" style="229" customWidth="1"/>
    <col min="10225" max="10225" width="18.28515625" style="229" customWidth="1"/>
    <col min="10226" max="10226" width="18.42578125" style="229" customWidth="1"/>
    <col min="10227" max="10227" width="7.140625" style="229" customWidth="1"/>
    <col min="10228" max="10228" width="10.42578125" style="229" customWidth="1"/>
    <col min="10229" max="10229" width="7.140625" style="229" customWidth="1"/>
    <col min="10230" max="10230" width="9.140625" style="229" customWidth="1"/>
    <col min="10231" max="10231" width="7.28515625" style="229" customWidth="1"/>
    <col min="10232" max="10232" width="9.140625" style="229" customWidth="1"/>
    <col min="10233" max="10233" width="6.85546875" style="229" customWidth="1"/>
    <col min="10234" max="10234" width="10.28515625" style="229" customWidth="1"/>
    <col min="10235" max="10236" width="9.140625" style="229" customWidth="1"/>
    <col min="10237" max="10237" width="7.140625" style="229" customWidth="1"/>
    <col min="10238" max="10238" width="10.42578125" style="229" customWidth="1"/>
    <col min="10239" max="10239" width="7.140625" style="229" customWidth="1"/>
    <col min="10240" max="10240" width="9.140625" style="229"/>
    <col min="10241" max="10241" width="7.28515625" style="229" customWidth="1"/>
    <col min="10242" max="10242" width="9.140625" style="229"/>
    <col min="10243" max="10243" width="6.85546875" style="229" customWidth="1"/>
    <col min="10244" max="10244" width="10.28515625" style="229" customWidth="1"/>
    <col min="10245" max="10465" width="9.140625" style="229"/>
    <col min="10466" max="10466" width="8.5703125" style="229" customWidth="1"/>
    <col min="10467" max="10467" width="21.42578125" style="229" customWidth="1"/>
    <col min="10468" max="10468" width="12.42578125" style="229" customWidth="1"/>
    <col min="10469" max="10469" width="0" style="229" hidden="1" customWidth="1"/>
    <col min="10470" max="10470" width="13.85546875" style="229" customWidth="1"/>
    <col min="10471" max="10474" width="9.140625" style="229" customWidth="1"/>
    <col min="10475" max="10475" width="11.7109375" style="229" customWidth="1"/>
    <col min="10476" max="10476" width="10.5703125" style="229" customWidth="1"/>
    <col min="10477" max="10477" width="10.28515625" style="229" customWidth="1"/>
    <col min="10478" max="10478" width="10.85546875" style="229" customWidth="1"/>
    <col min="10479" max="10479" width="11.140625" style="229" customWidth="1"/>
    <col min="10480" max="10480" width="12.5703125" style="229" customWidth="1"/>
    <col min="10481" max="10481" width="18.28515625" style="229" customWidth="1"/>
    <col min="10482" max="10482" width="18.42578125" style="229" customWidth="1"/>
    <col min="10483" max="10483" width="7.140625" style="229" customWidth="1"/>
    <col min="10484" max="10484" width="10.42578125" style="229" customWidth="1"/>
    <col min="10485" max="10485" width="7.140625" style="229" customWidth="1"/>
    <col min="10486" max="10486" width="9.140625" style="229" customWidth="1"/>
    <col min="10487" max="10487" width="7.28515625" style="229" customWidth="1"/>
    <col min="10488" max="10488" width="9.140625" style="229" customWidth="1"/>
    <col min="10489" max="10489" width="6.85546875" style="229" customWidth="1"/>
    <col min="10490" max="10490" width="10.28515625" style="229" customWidth="1"/>
    <col min="10491" max="10492" width="9.140625" style="229" customWidth="1"/>
    <col min="10493" max="10493" width="7.140625" style="229" customWidth="1"/>
    <col min="10494" max="10494" width="10.42578125" style="229" customWidth="1"/>
    <col min="10495" max="10495" width="7.140625" style="229" customWidth="1"/>
    <col min="10496" max="10496" width="9.140625" style="229"/>
    <col min="10497" max="10497" width="7.28515625" style="229" customWidth="1"/>
    <col min="10498" max="10498" width="9.140625" style="229"/>
    <col min="10499" max="10499" width="6.85546875" style="229" customWidth="1"/>
    <col min="10500" max="10500" width="10.28515625" style="229" customWidth="1"/>
    <col min="10501" max="10721" width="9.140625" style="229"/>
    <col min="10722" max="10722" width="8.5703125" style="229" customWidth="1"/>
    <col min="10723" max="10723" width="21.42578125" style="229" customWidth="1"/>
    <col min="10724" max="10724" width="12.42578125" style="229" customWidth="1"/>
    <col min="10725" max="10725" width="0" style="229" hidden="1" customWidth="1"/>
    <col min="10726" max="10726" width="13.85546875" style="229" customWidth="1"/>
    <col min="10727" max="10730" width="9.140625" style="229" customWidth="1"/>
    <col min="10731" max="10731" width="11.7109375" style="229" customWidth="1"/>
    <col min="10732" max="10732" width="10.5703125" style="229" customWidth="1"/>
    <col min="10733" max="10733" width="10.28515625" style="229" customWidth="1"/>
    <col min="10734" max="10734" width="10.85546875" style="229" customWidth="1"/>
    <col min="10735" max="10735" width="11.140625" style="229" customWidth="1"/>
    <col min="10736" max="10736" width="12.5703125" style="229" customWidth="1"/>
    <col min="10737" max="10737" width="18.28515625" style="229" customWidth="1"/>
    <col min="10738" max="10738" width="18.42578125" style="229" customWidth="1"/>
    <col min="10739" max="10739" width="7.140625" style="229" customWidth="1"/>
    <col min="10740" max="10740" width="10.42578125" style="229" customWidth="1"/>
    <col min="10741" max="10741" width="7.140625" style="229" customWidth="1"/>
    <col min="10742" max="10742" width="9.140625" style="229" customWidth="1"/>
    <col min="10743" max="10743" width="7.28515625" style="229" customWidth="1"/>
    <col min="10744" max="10744" width="9.140625" style="229" customWidth="1"/>
    <col min="10745" max="10745" width="6.85546875" style="229" customWidth="1"/>
    <col min="10746" max="10746" width="10.28515625" style="229" customWidth="1"/>
    <col min="10747" max="10748" width="9.140625" style="229" customWidth="1"/>
    <col min="10749" max="10749" width="7.140625" style="229" customWidth="1"/>
    <col min="10750" max="10750" width="10.42578125" style="229" customWidth="1"/>
    <col min="10751" max="10751" width="7.140625" style="229" customWidth="1"/>
    <col min="10752" max="10752" width="9.140625" style="229"/>
    <col min="10753" max="10753" width="7.28515625" style="229" customWidth="1"/>
    <col min="10754" max="10754" width="9.140625" style="229"/>
    <col min="10755" max="10755" width="6.85546875" style="229" customWidth="1"/>
    <col min="10756" max="10756" width="10.28515625" style="229" customWidth="1"/>
    <col min="10757" max="10977" width="9.140625" style="229"/>
    <col min="10978" max="10978" width="8.5703125" style="229" customWidth="1"/>
    <col min="10979" max="10979" width="21.42578125" style="229" customWidth="1"/>
    <col min="10980" max="10980" width="12.42578125" style="229" customWidth="1"/>
    <col min="10981" max="10981" width="0" style="229" hidden="1" customWidth="1"/>
    <col min="10982" max="10982" width="13.85546875" style="229" customWidth="1"/>
    <col min="10983" max="10986" width="9.140625" style="229" customWidth="1"/>
    <col min="10987" max="10987" width="11.7109375" style="229" customWidth="1"/>
    <col min="10988" max="10988" width="10.5703125" style="229" customWidth="1"/>
    <col min="10989" max="10989" width="10.28515625" style="229" customWidth="1"/>
    <col min="10990" max="10990" width="10.85546875" style="229" customWidth="1"/>
    <col min="10991" max="10991" width="11.140625" style="229" customWidth="1"/>
    <col min="10992" max="10992" width="12.5703125" style="229" customWidth="1"/>
    <col min="10993" max="10993" width="18.28515625" style="229" customWidth="1"/>
    <col min="10994" max="10994" width="18.42578125" style="229" customWidth="1"/>
    <col min="10995" max="10995" width="7.140625" style="229" customWidth="1"/>
    <col min="10996" max="10996" width="10.42578125" style="229" customWidth="1"/>
    <col min="10997" max="10997" width="7.140625" style="229" customWidth="1"/>
    <col min="10998" max="10998" width="9.140625" style="229" customWidth="1"/>
    <col min="10999" max="10999" width="7.28515625" style="229" customWidth="1"/>
    <col min="11000" max="11000" width="9.140625" style="229" customWidth="1"/>
    <col min="11001" max="11001" width="6.85546875" style="229" customWidth="1"/>
    <col min="11002" max="11002" width="10.28515625" style="229" customWidth="1"/>
    <col min="11003" max="11004" width="9.140625" style="229" customWidth="1"/>
    <col min="11005" max="11005" width="7.140625" style="229" customWidth="1"/>
    <col min="11006" max="11006" width="10.42578125" style="229" customWidth="1"/>
    <col min="11007" max="11007" width="7.140625" style="229" customWidth="1"/>
    <col min="11008" max="11008" width="9.140625" style="229"/>
    <col min="11009" max="11009" width="7.28515625" style="229" customWidth="1"/>
    <col min="11010" max="11010" width="9.140625" style="229"/>
    <col min="11011" max="11011" width="6.85546875" style="229" customWidth="1"/>
    <col min="11012" max="11012" width="10.28515625" style="229" customWidth="1"/>
    <col min="11013" max="11233" width="9.140625" style="229"/>
    <col min="11234" max="11234" width="8.5703125" style="229" customWidth="1"/>
    <col min="11235" max="11235" width="21.42578125" style="229" customWidth="1"/>
    <col min="11236" max="11236" width="12.42578125" style="229" customWidth="1"/>
    <col min="11237" max="11237" width="0" style="229" hidden="1" customWidth="1"/>
    <col min="11238" max="11238" width="13.85546875" style="229" customWidth="1"/>
    <col min="11239" max="11242" width="9.140625" style="229" customWidth="1"/>
    <col min="11243" max="11243" width="11.7109375" style="229" customWidth="1"/>
    <col min="11244" max="11244" width="10.5703125" style="229" customWidth="1"/>
    <col min="11245" max="11245" width="10.28515625" style="229" customWidth="1"/>
    <col min="11246" max="11246" width="10.85546875" style="229" customWidth="1"/>
    <col min="11247" max="11247" width="11.140625" style="229" customWidth="1"/>
    <col min="11248" max="11248" width="12.5703125" style="229" customWidth="1"/>
    <col min="11249" max="11249" width="18.28515625" style="229" customWidth="1"/>
    <col min="11250" max="11250" width="18.42578125" style="229" customWidth="1"/>
    <col min="11251" max="11251" width="7.140625" style="229" customWidth="1"/>
    <col min="11252" max="11252" width="10.42578125" style="229" customWidth="1"/>
    <col min="11253" max="11253" width="7.140625" style="229" customWidth="1"/>
    <col min="11254" max="11254" width="9.140625" style="229" customWidth="1"/>
    <col min="11255" max="11255" width="7.28515625" style="229" customWidth="1"/>
    <col min="11256" max="11256" width="9.140625" style="229" customWidth="1"/>
    <col min="11257" max="11257" width="6.85546875" style="229" customWidth="1"/>
    <col min="11258" max="11258" width="10.28515625" style="229" customWidth="1"/>
    <col min="11259" max="11260" width="9.140625" style="229" customWidth="1"/>
    <col min="11261" max="11261" width="7.140625" style="229" customWidth="1"/>
    <col min="11262" max="11262" width="10.42578125" style="229" customWidth="1"/>
    <col min="11263" max="11263" width="7.140625" style="229" customWidth="1"/>
    <col min="11264" max="11264" width="9.140625" style="229"/>
    <col min="11265" max="11265" width="7.28515625" style="229" customWidth="1"/>
    <col min="11266" max="11266" width="9.140625" style="229"/>
    <col min="11267" max="11267" width="6.85546875" style="229" customWidth="1"/>
    <col min="11268" max="11268" width="10.28515625" style="229" customWidth="1"/>
    <col min="11269" max="11489" width="9.140625" style="229"/>
    <col min="11490" max="11490" width="8.5703125" style="229" customWidth="1"/>
    <col min="11491" max="11491" width="21.42578125" style="229" customWidth="1"/>
    <col min="11492" max="11492" width="12.42578125" style="229" customWidth="1"/>
    <col min="11493" max="11493" width="0" style="229" hidden="1" customWidth="1"/>
    <col min="11494" max="11494" width="13.85546875" style="229" customWidth="1"/>
    <col min="11495" max="11498" width="9.140625" style="229" customWidth="1"/>
    <col min="11499" max="11499" width="11.7109375" style="229" customWidth="1"/>
    <col min="11500" max="11500" width="10.5703125" style="229" customWidth="1"/>
    <col min="11501" max="11501" width="10.28515625" style="229" customWidth="1"/>
    <col min="11502" max="11502" width="10.85546875" style="229" customWidth="1"/>
    <col min="11503" max="11503" width="11.140625" style="229" customWidth="1"/>
    <col min="11504" max="11504" width="12.5703125" style="229" customWidth="1"/>
    <col min="11505" max="11505" width="18.28515625" style="229" customWidth="1"/>
    <col min="11506" max="11506" width="18.42578125" style="229" customWidth="1"/>
    <col min="11507" max="11507" width="7.140625" style="229" customWidth="1"/>
    <col min="11508" max="11508" width="10.42578125" style="229" customWidth="1"/>
    <col min="11509" max="11509" width="7.140625" style="229" customWidth="1"/>
    <col min="11510" max="11510" width="9.140625" style="229" customWidth="1"/>
    <col min="11511" max="11511" width="7.28515625" style="229" customWidth="1"/>
    <col min="11512" max="11512" width="9.140625" style="229" customWidth="1"/>
    <col min="11513" max="11513" width="6.85546875" style="229" customWidth="1"/>
    <col min="11514" max="11514" width="10.28515625" style="229" customWidth="1"/>
    <col min="11515" max="11516" width="9.140625" style="229" customWidth="1"/>
    <col min="11517" max="11517" width="7.140625" style="229" customWidth="1"/>
    <col min="11518" max="11518" width="10.42578125" style="229" customWidth="1"/>
    <col min="11519" max="11519" width="7.140625" style="229" customWidth="1"/>
    <col min="11520" max="11520" width="9.140625" style="229"/>
    <col min="11521" max="11521" width="7.28515625" style="229" customWidth="1"/>
    <col min="11522" max="11522" width="9.140625" style="229"/>
    <col min="11523" max="11523" width="6.85546875" style="229" customWidth="1"/>
    <col min="11524" max="11524" width="10.28515625" style="229" customWidth="1"/>
    <col min="11525" max="11745" width="9.140625" style="229"/>
    <col min="11746" max="11746" width="8.5703125" style="229" customWidth="1"/>
    <col min="11747" max="11747" width="21.42578125" style="229" customWidth="1"/>
    <col min="11748" max="11748" width="12.42578125" style="229" customWidth="1"/>
    <col min="11749" max="11749" width="0" style="229" hidden="1" customWidth="1"/>
    <col min="11750" max="11750" width="13.85546875" style="229" customWidth="1"/>
    <col min="11751" max="11754" width="9.140625" style="229" customWidth="1"/>
    <col min="11755" max="11755" width="11.7109375" style="229" customWidth="1"/>
    <col min="11756" max="11756" width="10.5703125" style="229" customWidth="1"/>
    <col min="11757" max="11757" width="10.28515625" style="229" customWidth="1"/>
    <col min="11758" max="11758" width="10.85546875" style="229" customWidth="1"/>
    <col min="11759" max="11759" width="11.140625" style="229" customWidth="1"/>
    <col min="11760" max="11760" width="12.5703125" style="229" customWidth="1"/>
    <col min="11761" max="11761" width="18.28515625" style="229" customWidth="1"/>
    <col min="11762" max="11762" width="18.42578125" style="229" customWidth="1"/>
    <col min="11763" max="11763" width="7.140625" style="229" customWidth="1"/>
    <col min="11764" max="11764" width="10.42578125" style="229" customWidth="1"/>
    <col min="11765" max="11765" width="7.140625" style="229" customWidth="1"/>
    <col min="11766" max="11766" width="9.140625" style="229" customWidth="1"/>
    <col min="11767" max="11767" width="7.28515625" style="229" customWidth="1"/>
    <col min="11768" max="11768" width="9.140625" style="229" customWidth="1"/>
    <col min="11769" max="11769" width="6.85546875" style="229" customWidth="1"/>
    <col min="11770" max="11770" width="10.28515625" style="229" customWidth="1"/>
    <col min="11771" max="11772" width="9.140625" style="229" customWidth="1"/>
    <col min="11773" max="11773" width="7.140625" style="229" customWidth="1"/>
    <col min="11774" max="11774" width="10.42578125" style="229" customWidth="1"/>
    <col min="11775" max="11775" width="7.140625" style="229" customWidth="1"/>
    <col min="11776" max="11776" width="9.140625" style="229"/>
    <col min="11777" max="11777" width="7.28515625" style="229" customWidth="1"/>
    <col min="11778" max="11778" width="9.140625" style="229"/>
    <col min="11779" max="11779" width="6.85546875" style="229" customWidth="1"/>
    <col min="11780" max="11780" width="10.28515625" style="229" customWidth="1"/>
    <col min="11781" max="12001" width="9.140625" style="229"/>
    <col min="12002" max="12002" width="8.5703125" style="229" customWidth="1"/>
    <col min="12003" max="12003" width="21.42578125" style="229" customWidth="1"/>
    <col min="12004" max="12004" width="12.42578125" style="229" customWidth="1"/>
    <col min="12005" max="12005" width="0" style="229" hidden="1" customWidth="1"/>
    <col min="12006" max="12006" width="13.85546875" style="229" customWidth="1"/>
    <col min="12007" max="12010" width="9.140625" style="229" customWidth="1"/>
    <col min="12011" max="12011" width="11.7109375" style="229" customWidth="1"/>
    <col min="12012" max="12012" width="10.5703125" style="229" customWidth="1"/>
    <col min="12013" max="12013" width="10.28515625" style="229" customWidth="1"/>
    <col min="12014" max="12014" width="10.85546875" style="229" customWidth="1"/>
    <col min="12015" max="12015" width="11.140625" style="229" customWidth="1"/>
    <col min="12016" max="12016" width="12.5703125" style="229" customWidth="1"/>
    <col min="12017" max="12017" width="18.28515625" style="229" customWidth="1"/>
    <col min="12018" max="12018" width="18.42578125" style="229" customWidth="1"/>
    <col min="12019" max="12019" width="7.140625" style="229" customWidth="1"/>
    <col min="12020" max="12020" width="10.42578125" style="229" customWidth="1"/>
    <col min="12021" max="12021" width="7.140625" style="229" customWidth="1"/>
    <col min="12022" max="12022" width="9.140625" style="229" customWidth="1"/>
    <col min="12023" max="12023" width="7.28515625" style="229" customWidth="1"/>
    <col min="12024" max="12024" width="9.140625" style="229" customWidth="1"/>
    <col min="12025" max="12025" width="6.85546875" style="229" customWidth="1"/>
    <col min="12026" max="12026" width="10.28515625" style="229" customWidth="1"/>
    <col min="12027" max="12028" width="9.140625" style="229" customWidth="1"/>
    <col min="12029" max="12029" width="7.140625" style="229" customWidth="1"/>
    <col min="12030" max="12030" width="10.42578125" style="229" customWidth="1"/>
    <col min="12031" max="12031" width="7.140625" style="229" customWidth="1"/>
    <col min="12032" max="12032" width="9.140625" style="229"/>
    <col min="12033" max="12033" width="7.28515625" style="229" customWidth="1"/>
    <col min="12034" max="12034" width="9.140625" style="229"/>
    <col min="12035" max="12035" width="6.85546875" style="229" customWidth="1"/>
    <col min="12036" max="12036" width="10.28515625" style="229" customWidth="1"/>
    <col min="12037" max="12257" width="9.140625" style="229"/>
    <col min="12258" max="12258" width="8.5703125" style="229" customWidth="1"/>
    <col min="12259" max="12259" width="21.42578125" style="229" customWidth="1"/>
    <col min="12260" max="12260" width="12.42578125" style="229" customWidth="1"/>
    <col min="12261" max="12261" width="0" style="229" hidden="1" customWidth="1"/>
    <col min="12262" max="12262" width="13.85546875" style="229" customWidth="1"/>
    <col min="12263" max="12266" width="9.140625" style="229" customWidth="1"/>
    <col min="12267" max="12267" width="11.7109375" style="229" customWidth="1"/>
    <col min="12268" max="12268" width="10.5703125" style="229" customWidth="1"/>
    <col min="12269" max="12269" width="10.28515625" style="229" customWidth="1"/>
    <col min="12270" max="12270" width="10.85546875" style="229" customWidth="1"/>
    <col min="12271" max="12271" width="11.140625" style="229" customWidth="1"/>
    <col min="12272" max="12272" width="12.5703125" style="229" customWidth="1"/>
    <col min="12273" max="12273" width="18.28515625" style="229" customWidth="1"/>
    <col min="12274" max="12274" width="18.42578125" style="229" customWidth="1"/>
    <col min="12275" max="12275" width="7.140625" style="229" customWidth="1"/>
    <col min="12276" max="12276" width="10.42578125" style="229" customWidth="1"/>
    <col min="12277" max="12277" width="7.140625" style="229" customWidth="1"/>
    <col min="12278" max="12278" width="9.140625" style="229" customWidth="1"/>
    <col min="12279" max="12279" width="7.28515625" style="229" customWidth="1"/>
    <col min="12280" max="12280" width="9.140625" style="229" customWidth="1"/>
    <col min="12281" max="12281" width="6.85546875" style="229" customWidth="1"/>
    <col min="12282" max="12282" width="10.28515625" style="229" customWidth="1"/>
    <col min="12283" max="12284" width="9.140625" style="229" customWidth="1"/>
    <col min="12285" max="12285" width="7.140625" style="229" customWidth="1"/>
    <col min="12286" max="12286" width="10.42578125" style="229" customWidth="1"/>
    <col min="12287" max="12287" width="7.140625" style="229" customWidth="1"/>
    <col min="12288" max="12288" width="9.140625" style="229"/>
    <col min="12289" max="12289" width="7.28515625" style="229" customWidth="1"/>
    <col min="12290" max="12290" width="9.140625" style="229"/>
    <col min="12291" max="12291" width="6.85546875" style="229" customWidth="1"/>
    <col min="12292" max="12292" width="10.28515625" style="229" customWidth="1"/>
    <col min="12293" max="12513" width="9.140625" style="229"/>
    <col min="12514" max="12514" width="8.5703125" style="229" customWidth="1"/>
    <col min="12515" max="12515" width="21.42578125" style="229" customWidth="1"/>
    <col min="12516" max="12516" width="12.42578125" style="229" customWidth="1"/>
    <col min="12517" max="12517" width="0" style="229" hidden="1" customWidth="1"/>
    <col min="12518" max="12518" width="13.85546875" style="229" customWidth="1"/>
    <col min="12519" max="12522" width="9.140625" style="229" customWidth="1"/>
    <col min="12523" max="12523" width="11.7109375" style="229" customWidth="1"/>
    <col min="12524" max="12524" width="10.5703125" style="229" customWidth="1"/>
    <col min="12525" max="12525" width="10.28515625" style="229" customWidth="1"/>
    <col min="12526" max="12526" width="10.85546875" style="229" customWidth="1"/>
    <col min="12527" max="12527" width="11.140625" style="229" customWidth="1"/>
    <col min="12528" max="12528" width="12.5703125" style="229" customWidth="1"/>
    <col min="12529" max="12529" width="18.28515625" style="229" customWidth="1"/>
    <col min="12530" max="12530" width="18.42578125" style="229" customWidth="1"/>
    <col min="12531" max="12531" width="7.140625" style="229" customWidth="1"/>
    <col min="12532" max="12532" width="10.42578125" style="229" customWidth="1"/>
    <col min="12533" max="12533" width="7.140625" style="229" customWidth="1"/>
    <col min="12534" max="12534" width="9.140625" style="229" customWidth="1"/>
    <col min="12535" max="12535" width="7.28515625" style="229" customWidth="1"/>
    <col min="12536" max="12536" width="9.140625" style="229" customWidth="1"/>
    <col min="12537" max="12537" width="6.85546875" style="229" customWidth="1"/>
    <col min="12538" max="12538" width="10.28515625" style="229" customWidth="1"/>
    <col min="12539" max="12540" width="9.140625" style="229" customWidth="1"/>
    <col min="12541" max="12541" width="7.140625" style="229" customWidth="1"/>
    <col min="12542" max="12542" width="10.42578125" style="229" customWidth="1"/>
    <col min="12543" max="12543" width="7.140625" style="229" customWidth="1"/>
    <col min="12544" max="12544" width="9.140625" style="229"/>
    <col min="12545" max="12545" width="7.28515625" style="229" customWidth="1"/>
    <col min="12546" max="12546" width="9.140625" style="229"/>
    <col min="12547" max="12547" width="6.85546875" style="229" customWidth="1"/>
    <col min="12548" max="12548" width="10.28515625" style="229" customWidth="1"/>
    <col min="12549" max="12769" width="9.140625" style="229"/>
    <col min="12770" max="12770" width="8.5703125" style="229" customWidth="1"/>
    <col min="12771" max="12771" width="21.42578125" style="229" customWidth="1"/>
    <col min="12772" max="12772" width="12.42578125" style="229" customWidth="1"/>
    <col min="12773" max="12773" width="0" style="229" hidden="1" customWidth="1"/>
    <col min="12774" max="12774" width="13.85546875" style="229" customWidth="1"/>
    <col min="12775" max="12778" width="9.140625" style="229" customWidth="1"/>
    <col min="12779" max="12779" width="11.7109375" style="229" customWidth="1"/>
    <col min="12780" max="12780" width="10.5703125" style="229" customWidth="1"/>
    <col min="12781" max="12781" width="10.28515625" style="229" customWidth="1"/>
    <col min="12782" max="12782" width="10.85546875" style="229" customWidth="1"/>
    <col min="12783" max="12783" width="11.140625" style="229" customWidth="1"/>
    <col min="12784" max="12784" width="12.5703125" style="229" customWidth="1"/>
    <col min="12785" max="12785" width="18.28515625" style="229" customWidth="1"/>
    <col min="12786" max="12786" width="18.42578125" style="229" customWidth="1"/>
    <col min="12787" max="12787" width="7.140625" style="229" customWidth="1"/>
    <col min="12788" max="12788" width="10.42578125" style="229" customWidth="1"/>
    <col min="12789" max="12789" width="7.140625" style="229" customWidth="1"/>
    <col min="12790" max="12790" width="9.140625" style="229" customWidth="1"/>
    <col min="12791" max="12791" width="7.28515625" style="229" customWidth="1"/>
    <col min="12792" max="12792" width="9.140625" style="229" customWidth="1"/>
    <col min="12793" max="12793" width="6.85546875" style="229" customWidth="1"/>
    <col min="12794" max="12794" width="10.28515625" style="229" customWidth="1"/>
    <col min="12795" max="12796" width="9.140625" style="229" customWidth="1"/>
    <col min="12797" max="12797" width="7.140625" style="229" customWidth="1"/>
    <col min="12798" max="12798" width="10.42578125" style="229" customWidth="1"/>
    <col min="12799" max="12799" width="7.140625" style="229" customWidth="1"/>
    <col min="12800" max="12800" width="9.140625" style="229"/>
    <col min="12801" max="12801" width="7.28515625" style="229" customWidth="1"/>
    <col min="12802" max="12802" width="9.140625" style="229"/>
    <col min="12803" max="12803" width="6.85546875" style="229" customWidth="1"/>
    <col min="12804" max="12804" width="10.28515625" style="229" customWidth="1"/>
    <col min="12805" max="13025" width="9.140625" style="229"/>
    <col min="13026" max="13026" width="8.5703125" style="229" customWidth="1"/>
    <col min="13027" max="13027" width="21.42578125" style="229" customWidth="1"/>
    <col min="13028" max="13028" width="12.42578125" style="229" customWidth="1"/>
    <col min="13029" max="13029" width="0" style="229" hidden="1" customWidth="1"/>
    <col min="13030" max="13030" width="13.85546875" style="229" customWidth="1"/>
    <col min="13031" max="13034" width="9.140625" style="229" customWidth="1"/>
    <col min="13035" max="13035" width="11.7109375" style="229" customWidth="1"/>
    <col min="13036" max="13036" width="10.5703125" style="229" customWidth="1"/>
    <col min="13037" max="13037" width="10.28515625" style="229" customWidth="1"/>
    <col min="13038" max="13038" width="10.85546875" style="229" customWidth="1"/>
    <col min="13039" max="13039" width="11.140625" style="229" customWidth="1"/>
    <col min="13040" max="13040" width="12.5703125" style="229" customWidth="1"/>
    <col min="13041" max="13041" width="18.28515625" style="229" customWidth="1"/>
    <col min="13042" max="13042" width="18.42578125" style="229" customWidth="1"/>
    <col min="13043" max="13043" width="7.140625" style="229" customWidth="1"/>
    <col min="13044" max="13044" width="10.42578125" style="229" customWidth="1"/>
    <col min="13045" max="13045" width="7.140625" style="229" customWidth="1"/>
    <col min="13046" max="13046" width="9.140625" style="229" customWidth="1"/>
    <col min="13047" max="13047" width="7.28515625" style="229" customWidth="1"/>
    <col min="13048" max="13048" width="9.140625" style="229" customWidth="1"/>
    <col min="13049" max="13049" width="6.85546875" style="229" customWidth="1"/>
    <col min="13050" max="13050" width="10.28515625" style="229" customWidth="1"/>
    <col min="13051" max="13052" width="9.140625" style="229" customWidth="1"/>
    <col min="13053" max="13053" width="7.140625" style="229" customWidth="1"/>
    <col min="13054" max="13054" width="10.42578125" style="229" customWidth="1"/>
    <col min="13055" max="13055" width="7.140625" style="229" customWidth="1"/>
    <col min="13056" max="13056" width="9.140625" style="229"/>
    <col min="13057" max="13057" width="7.28515625" style="229" customWidth="1"/>
    <col min="13058" max="13058" width="9.140625" style="229"/>
    <col min="13059" max="13059" width="6.85546875" style="229" customWidth="1"/>
    <col min="13060" max="13060" width="10.28515625" style="229" customWidth="1"/>
    <col min="13061" max="13281" width="9.140625" style="229"/>
    <col min="13282" max="13282" width="8.5703125" style="229" customWidth="1"/>
    <col min="13283" max="13283" width="21.42578125" style="229" customWidth="1"/>
    <col min="13284" max="13284" width="12.42578125" style="229" customWidth="1"/>
    <col min="13285" max="13285" width="0" style="229" hidden="1" customWidth="1"/>
    <col min="13286" max="13286" width="13.85546875" style="229" customWidth="1"/>
    <col min="13287" max="13290" width="9.140625" style="229" customWidth="1"/>
    <col min="13291" max="13291" width="11.7109375" style="229" customWidth="1"/>
    <col min="13292" max="13292" width="10.5703125" style="229" customWidth="1"/>
    <col min="13293" max="13293" width="10.28515625" style="229" customWidth="1"/>
    <col min="13294" max="13294" width="10.85546875" style="229" customWidth="1"/>
    <col min="13295" max="13295" width="11.140625" style="229" customWidth="1"/>
    <col min="13296" max="13296" width="12.5703125" style="229" customWidth="1"/>
    <col min="13297" max="13297" width="18.28515625" style="229" customWidth="1"/>
    <col min="13298" max="13298" width="18.42578125" style="229" customWidth="1"/>
    <col min="13299" max="13299" width="7.140625" style="229" customWidth="1"/>
    <col min="13300" max="13300" width="10.42578125" style="229" customWidth="1"/>
    <col min="13301" max="13301" width="7.140625" style="229" customWidth="1"/>
    <col min="13302" max="13302" width="9.140625" style="229" customWidth="1"/>
    <col min="13303" max="13303" width="7.28515625" style="229" customWidth="1"/>
    <col min="13304" max="13304" width="9.140625" style="229" customWidth="1"/>
    <col min="13305" max="13305" width="6.85546875" style="229" customWidth="1"/>
    <col min="13306" max="13306" width="10.28515625" style="229" customWidth="1"/>
    <col min="13307" max="13308" width="9.140625" style="229" customWidth="1"/>
    <col min="13309" max="13309" width="7.140625" style="229" customWidth="1"/>
    <col min="13310" max="13310" width="10.42578125" style="229" customWidth="1"/>
    <col min="13311" max="13311" width="7.140625" style="229" customWidth="1"/>
    <col min="13312" max="13312" width="9.140625" style="229"/>
    <col min="13313" max="13313" width="7.28515625" style="229" customWidth="1"/>
    <col min="13314" max="13314" width="9.140625" style="229"/>
    <col min="13315" max="13315" width="6.85546875" style="229" customWidth="1"/>
    <col min="13316" max="13316" width="10.28515625" style="229" customWidth="1"/>
    <col min="13317" max="13537" width="9.140625" style="229"/>
    <col min="13538" max="13538" width="8.5703125" style="229" customWidth="1"/>
    <col min="13539" max="13539" width="21.42578125" style="229" customWidth="1"/>
    <col min="13540" max="13540" width="12.42578125" style="229" customWidth="1"/>
    <col min="13541" max="13541" width="0" style="229" hidden="1" customWidth="1"/>
    <col min="13542" max="13542" width="13.85546875" style="229" customWidth="1"/>
    <col min="13543" max="13546" width="9.140625" style="229" customWidth="1"/>
    <col min="13547" max="13547" width="11.7109375" style="229" customWidth="1"/>
    <col min="13548" max="13548" width="10.5703125" style="229" customWidth="1"/>
    <col min="13549" max="13549" width="10.28515625" style="229" customWidth="1"/>
    <col min="13550" max="13550" width="10.85546875" style="229" customWidth="1"/>
    <col min="13551" max="13551" width="11.140625" style="229" customWidth="1"/>
    <col min="13552" max="13552" width="12.5703125" style="229" customWidth="1"/>
    <col min="13553" max="13553" width="18.28515625" style="229" customWidth="1"/>
    <col min="13554" max="13554" width="18.42578125" style="229" customWidth="1"/>
    <col min="13555" max="13555" width="7.140625" style="229" customWidth="1"/>
    <col min="13556" max="13556" width="10.42578125" style="229" customWidth="1"/>
    <col min="13557" max="13557" width="7.140625" style="229" customWidth="1"/>
    <col min="13558" max="13558" width="9.140625" style="229" customWidth="1"/>
    <col min="13559" max="13559" width="7.28515625" style="229" customWidth="1"/>
    <col min="13560" max="13560" width="9.140625" style="229" customWidth="1"/>
    <col min="13561" max="13561" width="6.85546875" style="229" customWidth="1"/>
    <col min="13562" max="13562" width="10.28515625" style="229" customWidth="1"/>
    <col min="13563" max="13564" width="9.140625" style="229" customWidth="1"/>
    <col min="13565" max="13565" width="7.140625" style="229" customWidth="1"/>
    <col min="13566" max="13566" width="10.42578125" style="229" customWidth="1"/>
    <col min="13567" max="13567" width="7.140625" style="229" customWidth="1"/>
    <col min="13568" max="13568" width="9.140625" style="229"/>
    <col min="13569" max="13569" width="7.28515625" style="229" customWidth="1"/>
    <col min="13570" max="13570" width="9.140625" style="229"/>
    <col min="13571" max="13571" width="6.85546875" style="229" customWidth="1"/>
    <col min="13572" max="13572" width="10.28515625" style="229" customWidth="1"/>
    <col min="13573" max="13793" width="9.140625" style="229"/>
    <col min="13794" max="13794" width="8.5703125" style="229" customWidth="1"/>
    <col min="13795" max="13795" width="21.42578125" style="229" customWidth="1"/>
    <col min="13796" max="13796" width="12.42578125" style="229" customWidth="1"/>
    <col min="13797" max="13797" width="0" style="229" hidden="1" customWidth="1"/>
    <col min="13798" max="13798" width="13.85546875" style="229" customWidth="1"/>
    <col min="13799" max="13802" width="9.140625" style="229" customWidth="1"/>
    <col min="13803" max="13803" width="11.7109375" style="229" customWidth="1"/>
    <col min="13804" max="13804" width="10.5703125" style="229" customWidth="1"/>
    <col min="13805" max="13805" width="10.28515625" style="229" customWidth="1"/>
    <col min="13806" max="13806" width="10.85546875" style="229" customWidth="1"/>
    <col min="13807" max="13807" width="11.140625" style="229" customWidth="1"/>
    <col min="13808" max="13808" width="12.5703125" style="229" customWidth="1"/>
    <col min="13809" max="13809" width="18.28515625" style="229" customWidth="1"/>
    <col min="13810" max="13810" width="18.42578125" style="229" customWidth="1"/>
    <col min="13811" max="13811" width="7.140625" style="229" customWidth="1"/>
    <col min="13812" max="13812" width="10.42578125" style="229" customWidth="1"/>
    <col min="13813" max="13813" width="7.140625" style="229" customWidth="1"/>
    <col min="13814" max="13814" width="9.140625" style="229" customWidth="1"/>
    <col min="13815" max="13815" width="7.28515625" style="229" customWidth="1"/>
    <col min="13816" max="13816" width="9.140625" style="229" customWidth="1"/>
    <col min="13817" max="13817" width="6.85546875" style="229" customWidth="1"/>
    <col min="13818" max="13818" width="10.28515625" style="229" customWidth="1"/>
    <col min="13819" max="13820" width="9.140625" style="229" customWidth="1"/>
    <col min="13821" max="13821" width="7.140625" style="229" customWidth="1"/>
    <col min="13822" max="13822" width="10.42578125" style="229" customWidth="1"/>
    <col min="13823" max="13823" width="7.140625" style="229" customWidth="1"/>
    <col min="13824" max="13824" width="9.140625" style="229"/>
    <col min="13825" max="13825" width="7.28515625" style="229" customWidth="1"/>
    <col min="13826" max="13826" width="9.140625" style="229"/>
    <col min="13827" max="13827" width="6.85546875" style="229" customWidth="1"/>
    <col min="13828" max="13828" width="10.28515625" style="229" customWidth="1"/>
    <col min="13829" max="14049" width="9.140625" style="229"/>
    <col min="14050" max="14050" width="8.5703125" style="229" customWidth="1"/>
    <col min="14051" max="14051" width="21.42578125" style="229" customWidth="1"/>
    <col min="14052" max="14052" width="12.42578125" style="229" customWidth="1"/>
    <col min="14053" max="14053" width="0" style="229" hidden="1" customWidth="1"/>
    <col min="14054" max="14054" width="13.85546875" style="229" customWidth="1"/>
    <col min="14055" max="14058" width="9.140625" style="229" customWidth="1"/>
    <col min="14059" max="14059" width="11.7109375" style="229" customWidth="1"/>
    <col min="14060" max="14060" width="10.5703125" style="229" customWidth="1"/>
    <col min="14061" max="14061" width="10.28515625" style="229" customWidth="1"/>
    <col min="14062" max="14062" width="10.85546875" style="229" customWidth="1"/>
    <col min="14063" max="14063" width="11.140625" style="229" customWidth="1"/>
    <col min="14064" max="14064" width="12.5703125" style="229" customWidth="1"/>
    <col min="14065" max="14065" width="18.28515625" style="229" customWidth="1"/>
    <col min="14066" max="14066" width="18.42578125" style="229" customWidth="1"/>
    <col min="14067" max="14067" width="7.140625" style="229" customWidth="1"/>
    <col min="14068" max="14068" width="10.42578125" style="229" customWidth="1"/>
    <col min="14069" max="14069" width="7.140625" style="229" customWidth="1"/>
    <col min="14070" max="14070" width="9.140625" style="229" customWidth="1"/>
    <col min="14071" max="14071" width="7.28515625" style="229" customWidth="1"/>
    <col min="14072" max="14072" width="9.140625" style="229" customWidth="1"/>
    <col min="14073" max="14073" width="6.85546875" style="229" customWidth="1"/>
    <col min="14074" max="14074" width="10.28515625" style="229" customWidth="1"/>
    <col min="14075" max="14076" width="9.140625" style="229" customWidth="1"/>
    <col min="14077" max="14077" width="7.140625" style="229" customWidth="1"/>
    <col min="14078" max="14078" width="10.42578125" style="229" customWidth="1"/>
    <col min="14079" max="14079" width="7.140625" style="229" customWidth="1"/>
    <col min="14080" max="14080" width="9.140625" style="229"/>
    <col min="14081" max="14081" width="7.28515625" style="229" customWidth="1"/>
    <col min="14082" max="14082" width="9.140625" style="229"/>
    <col min="14083" max="14083" width="6.85546875" style="229" customWidth="1"/>
    <col min="14084" max="14084" width="10.28515625" style="229" customWidth="1"/>
    <col min="14085" max="14305" width="9.140625" style="229"/>
    <col min="14306" max="14306" width="8.5703125" style="229" customWidth="1"/>
    <col min="14307" max="14307" width="21.42578125" style="229" customWidth="1"/>
    <col min="14308" max="14308" width="12.42578125" style="229" customWidth="1"/>
    <col min="14309" max="14309" width="0" style="229" hidden="1" customWidth="1"/>
    <col min="14310" max="14310" width="13.85546875" style="229" customWidth="1"/>
    <col min="14311" max="14314" width="9.140625" style="229" customWidth="1"/>
    <col min="14315" max="14315" width="11.7109375" style="229" customWidth="1"/>
    <col min="14316" max="14316" width="10.5703125" style="229" customWidth="1"/>
    <col min="14317" max="14317" width="10.28515625" style="229" customWidth="1"/>
    <col min="14318" max="14318" width="10.85546875" style="229" customWidth="1"/>
    <col min="14319" max="14319" width="11.140625" style="229" customWidth="1"/>
    <col min="14320" max="14320" width="12.5703125" style="229" customWidth="1"/>
    <col min="14321" max="14321" width="18.28515625" style="229" customWidth="1"/>
    <col min="14322" max="14322" width="18.42578125" style="229" customWidth="1"/>
    <col min="14323" max="14323" width="7.140625" style="229" customWidth="1"/>
    <col min="14324" max="14324" width="10.42578125" style="229" customWidth="1"/>
    <col min="14325" max="14325" width="7.140625" style="229" customWidth="1"/>
    <col min="14326" max="14326" width="9.140625" style="229" customWidth="1"/>
    <col min="14327" max="14327" width="7.28515625" style="229" customWidth="1"/>
    <col min="14328" max="14328" width="9.140625" style="229" customWidth="1"/>
    <col min="14329" max="14329" width="6.85546875" style="229" customWidth="1"/>
    <col min="14330" max="14330" width="10.28515625" style="229" customWidth="1"/>
    <col min="14331" max="14332" width="9.140625" style="229" customWidth="1"/>
    <col min="14333" max="14333" width="7.140625" style="229" customWidth="1"/>
    <col min="14334" max="14334" width="10.42578125" style="229" customWidth="1"/>
    <col min="14335" max="14335" width="7.140625" style="229" customWidth="1"/>
    <col min="14336" max="14336" width="9.140625" style="229"/>
    <col min="14337" max="14337" width="7.28515625" style="229" customWidth="1"/>
    <col min="14338" max="14338" width="9.140625" style="229"/>
    <col min="14339" max="14339" width="6.85546875" style="229" customWidth="1"/>
    <col min="14340" max="14340" width="10.28515625" style="229" customWidth="1"/>
    <col min="14341" max="14561" width="9.140625" style="229"/>
    <col min="14562" max="14562" width="8.5703125" style="229" customWidth="1"/>
    <col min="14563" max="14563" width="21.42578125" style="229" customWidth="1"/>
    <col min="14564" max="14564" width="12.42578125" style="229" customWidth="1"/>
    <col min="14565" max="14565" width="0" style="229" hidden="1" customWidth="1"/>
    <col min="14566" max="14566" width="13.85546875" style="229" customWidth="1"/>
    <col min="14567" max="14570" width="9.140625" style="229" customWidth="1"/>
    <col min="14571" max="14571" width="11.7109375" style="229" customWidth="1"/>
    <col min="14572" max="14572" width="10.5703125" style="229" customWidth="1"/>
    <col min="14573" max="14573" width="10.28515625" style="229" customWidth="1"/>
    <col min="14574" max="14574" width="10.85546875" style="229" customWidth="1"/>
    <col min="14575" max="14575" width="11.140625" style="229" customWidth="1"/>
    <col min="14576" max="14576" width="12.5703125" style="229" customWidth="1"/>
    <col min="14577" max="14577" width="18.28515625" style="229" customWidth="1"/>
    <col min="14578" max="14578" width="18.42578125" style="229" customWidth="1"/>
    <col min="14579" max="14579" width="7.140625" style="229" customWidth="1"/>
    <col min="14580" max="14580" width="10.42578125" style="229" customWidth="1"/>
    <col min="14581" max="14581" width="7.140625" style="229" customWidth="1"/>
    <col min="14582" max="14582" width="9.140625" style="229" customWidth="1"/>
    <col min="14583" max="14583" width="7.28515625" style="229" customWidth="1"/>
    <col min="14584" max="14584" width="9.140625" style="229" customWidth="1"/>
    <col min="14585" max="14585" width="6.85546875" style="229" customWidth="1"/>
    <col min="14586" max="14586" width="10.28515625" style="229" customWidth="1"/>
    <col min="14587" max="14588" width="9.140625" style="229" customWidth="1"/>
    <col min="14589" max="14589" width="7.140625" style="229" customWidth="1"/>
    <col min="14590" max="14590" width="10.42578125" style="229" customWidth="1"/>
    <col min="14591" max="14591" width="7.140625" style="229" customWidth="1"/>
    <col min="14592" max="14592" width="9.140625" style="229"/>
    <col min="14593" max="14593" width="7.28515625" style="229" customWidth="1"/>
    <col min="14594" max="14594" width="9.140625" style="229"/>
    <col min="14595" max="14595" width="6.85546875" style="229" customWidth="1"/>
    <col min="14596" max="14596" width="10.28515625" style="229" customWidth="1"/>
    <col min="14597" max="14817" width="9.140625" style="229"/>
    <col min="14818" max="14818" width="8.5703125" style="229" customWidth="1"/>
    <col min="14819" max="14819" width="21.42578125" style="229" customWidth="1"/>
    <col min="14820" max="14820" width="12.42578125" style="229" customWidth="1"/>
    <col min="14821" max="14821" width="0" style="229" hidden="1" customWidth="1"/>
    <col min="14822" max="14822" width="13.85546875" style="229" customWidth="1"/>
    <col min="14823" max="14826" width="9.140625" style="229" customWidth="1"/>
    <col min="14827" max="14827" width="11.7109375" style="229" customWidth="1"/>
    <col min="14828" max="14828" width="10.5703125" style="229" customWidth="1"/>
    <col min="14829" max="14829" width="10.28515625" style="229" customWidth="1"/>
    <col min="14830" max="14830" width="10.85546875" style="229" customWidth="1"/>
    <col min="14831" max="14831" width="11.140625" style="229" customWidth="1"/>
    <col min="14832" max="14832" width="12.5703125" style="229" customWidth="1"/>
    <col min="14833" max="14833" width="18.28515625" style="229" customWidth="1"/>
    <col min="14834" max="14834" width="18.42578125" style="229" customWidth="1"/>
    <col min="14835" max="14835" width="7.140625" style="229" customWidth="1"/>
    <col min="14836" max="14836" width="10.42578125" style="229" customWidth="1"/>
    <col min="14837" max="14837" width="7.140625" style="229" customWidth="1"/>
    <col min="14838" max="14838" width="9.140625" style="229" customWidth="1"/>
    <col min="14839" max="14839" width="7.28515625" style="229" customWidth="1"/>
    <col min="14840" max="14840" width="9.140625" style="229" customWidth="1"/>
    <col min="14841" max="14841" width="6.85546875" style="229" customWidth="1"/>
    <col min="14842" max="14842" width="10.28515625" style="229" customWidth="1"/>
    <col min="14843" max="14844" width="9.140625" style="229" customWidth="1"/>
    <col min="14845" max="14845" width="7.140625" style="229" customWidth="1"/>
    <col min="14846" max="14846" width="10.42578125" style="229" customWidth="1"/>
    <col min="14847" max="14847" width="7.140625" style="229" customWidth="1"/>
    <col min="14848" max="14848" width="9.140625" style="229"/>
    <col min="14849" max="14849" width="7.28515625" style="229" customWidth="1"/>
    <col min="14850" max="14850" width="9.140625" style="229"/>
    <col min="14851" max="14851" width="6.85546875" style="229" customWidth="1"/>
    <col min="14852" max="14852" width="10.28515625" style="229" customWidth="1"/>
    <col min="14853" max="15073" width="9.140625" style="229"/>
    <col min="15074" max="15074" width="8.5703125" style="229" customWidth="1"/>
    <col min="15075" max="15075" width="21.42578125" style="229" customWidth="1"/>
    <col min="15076" max="15076" width="12.42578125" style="229" customWidth="1"/>
    <col min="15077" max="15077" width="0" style="229" hidden="1" customWidth="1"/>
    <col min="15078" max="15078" width="13.85546875" style="229" customWidth="1"/>
    <col min="15079" max="15082" width="9.140625" style="229" customWidth="1"/>
    <col min="15083" max="15083" width="11.7109375" style="229" customWidth="1"/>
    <col min="15084" max="15084" width="10.5703125" style="229" customWidth="1"/>
    <col min="15085" max="15085" width="10.28515625" style="229" customWidth="1"/>
    <col min="15086" max="15086" width="10.85546875" style="229" customWidth="1"/>
    <col min="15087" max="15087" width="11.140625" style="229" customWidth="1"/>
    <col min="15088" max="15088" width="12.5703125" style="229" customWidth="1"/>
    <col min="15089" max="15089" width="18.28515625" style="229" customWidth="1"/>
    <col min="15090" max="15090" width="18.42578125" style="229" customWidth="1"/>
    <col min="15091" max="15091" width="7.140625" style="229" customWidth="1"/>
    <col min="15092" max="15092" width="10.42578125" style="229" customWidth="1"/>
    <col min="15093" max="15093" width="7.140625" style="229" customWidth="1"/>
    <col min="15094" max="15094" width="9.140625" style="229" customWidth="1"/>
    <col min="15095" max="15095" width="7.28515625" style="229" customWidth="1"/>
    <col min="15096" max="15096" width="9.140625" style="229" customWidth="1"/>
    <col min="15097" max="15097" width="6.85546875" style="229" customWidth="1"/>
    <col min="15098" max="15098" width="10.28515625" style="229" customWidth="1"/>
    <col min="15099" max="15100" width="9.140625" style="229" customWidth="1"/>
    <col min="15101" max="15101" width="7.140625" style="229" customWidth="1"/>
    <col min="15102" max="15102" width="10.42578125" style="229" customWidth="1"/>
    <col min="15103" max="15103" width="7.140625" style="229" customWidth="1"/>
    <col min="15104" max="15104" width="9.140625" style="229"/>
    <col min="15105" max="15105" width="7.28515625" style="229" customWidth="1"/>
    <col min="15106" max="15106" width="9.140625" style="229"/>
    <col min="15107" max="15107" width="6.85546875" style="229" customWidth="1"/>
    <col min="15108" max="15108" width="10.28515625" style="229" customWidth="1"/>
    <col min="15109" max="15329" width="9.140625" style="229"/>
    <col min="15330" max="15330" width="8.5703125" style="229" customWidth="1"/>
    <col min="15331" max="15331" width="21.42578125" style="229" customWidth="1"/>
    <col min="15332" max="15332" width="12.42578125" style="229" customWidth="1"/>
    <col min="15333" max="15333" width="0" style="229" hidden="1" customWidth="1"/>
    <col min="15334" max="15334" width="13.85546875" style="229" customWidth="1"/>
    <col min="15335" max="15338" width="9.140625" style="229" customWidth="1"/>
    <col min="15339" max="15339" width="11.7109375" style="229" customWidth="1"/>
    <col min="15340" max="15340" width="10.5703125" style="229" customWidth="1"/>
    <col min="15341" max="15341" width="10.28515625" style="229" customWidth="1"/>
    <col min="15342" max="15342" width="10.85546875" style="229" customWidth="1"/>
    <col min="15343" max="15343" width="11.140625" style="229" customWidth="1"/>
    <col min="15344" max="15344" width="12.5703125" style="229" customWidth="1"/>
    <col min="15345" max="15345" width="18.28515625" style="229" customWidth="1"/>
    <col min="15346" max="15346" width="18.42578125" style="229" customWidth="1"/>
    <col min="15347" max="15347" width="7.140625" style="229" customWidth="1"/>
    <col min="15348" max="15348" width="10.42578125" style="229" customWidth="1"/>
    <col min="15349" max="15349" width="7.140625" style="229" customWidth="1"/>
    <col min="15350" max="15350" width="9.140625" style="229" customWidth="1"/>
    <col min="15351" max="15351" width="7.28515625" style="229" customWidth="1"/>
    <col min="15352" max="15352" width="9.140625" style="229" customWidth="1"/>
    <col min="15353" max="15353" width="6.85546875" style="229" customWidth="1"/>
    <col min="15354" max="15354" width="10.28515625" style="229" customWidth="1"/>
    <col min="15355" max="15356" width="9.140625" style="229" customWidth="1"/>
    <col min="15357" max="15357" width="7.140625" style="229" customWidth="1"/>
    <col min="15358" max="15358" width="10.42578125" style="229" customWidth="1"/>
    <col min="15359" max="15359" width="7.140625" style="229" customWidth="1"/>
    <col min="15360" max="15360" width="9.140625" style="229"/>
    <col min="15361" max="15361" width="7.28515625" style="229" customWidth="1"/>
    <col min="15362" max="15362" width="9.140625" style="229"/>
    <col min="15363" max="15363" width="6.85546875" style="229" customWidth="1"/>
    <col min="15364" max="15364" width="10.28515625" style="229" customWidth="1"/>
    <col min="15365" max="15585" width="9.140625" style="229"/>
    <col min="15586" max="15586" width="8.5703125" style="229" customWidth="1"/>
    <col min="15587" max="15587" width="21.42578125" style="229" customWidth="1"/>
    <col min="15588" max="15588" width="12.42578125" style="229" customWidth="1"/>
    <col min="15589" max="15589" width="0" style="229" hidden="1" customWidth="1"/>
    <col min="15590" max="15590" width="13.85546875" style="229" customWidth="1"/>
    <col min="15591" max="15594" width="9.140625" style="229" customWidth="1"/>
    <col min="15595" max="15595" width="11.7109375" style="229" customWidth="1"/>
    <col min="15596" max="15596" width="10.5703125" style="229" customWidth="1"/>
    <col min="15597" max="15597" width="10.28515625" style="229" customWidth="1"/>
    <col min="15598" max="15598" width="10.85546875" style="229" customWidth="1"/>
    <col min="15599" max="15599" width="11.140625" style="229" customWidth="1"/>
    <col min="15600" max="15600" width="12.5703125" style="229" customWidth="1"/>
    <col min="15601" max="15601" width="18.28515625" style="229" customWidth="1"/>
    <col min="15602" max="15602" width="18.42578125" style="229" customWidth="1"/>
    <col min="15603" max="15603" width="7.140625" style="229" customWidth="1"/>
    <col min="15604" max="15604" width="10.42578125" style="229" customWidth="1"/>
    <col min="15605" max="15605" width="7.140625" style="229" customWidth="1"/>
    <col min="15606" max="15606" width="9.140625" style="229" customWidth="1"/>
    <col min="15607" max="15607" width="7.28515625" style="229" customWidth="1"/>
    <col min="15608" max="15608" width="9.140625" style="229" customWidth="1"/>
    <col min="15609" max="15609" width="6.85546875" style="229" customWidth="1"/>
    <col min="15610" max="15610" width="10.28515625" style="229" customWidth="1"/>
    <col min="15611" max="15612" width="9.140625" style="229" customWidth="1"/>
    <col min="15613" max="15613" width="7.140625" style="229" customWidth="1"/>
    <col min="15614" max="15614" width="10.42578125" style="229" customWidth="1"/>
    <col min="15615" max="15615" width="7.140625" style="229" customWidth="1"/>
    <col min="15616" max="15616" width="9.140625" style="229"/>
    <col min="15617" max="15617" width="7.28515625" style="229" customWidth="1"/>
    <col min="15618" max="15618" width="9.140625" style="229"/>
    <col min="15619" max="15619" width="6.85546875" style="229" customWidth="1"/>
    <col min="15620" max="15620" width="10.28515625" style="229" customWidth="1"/>
    <col min="15621" max="15841" width="9.140625" style="229"/>
    <col min="15842" max="15842" width="8.5703125" style="229" customWidth="1"/>
    <col min="15843" max="15843" width="21.42578125" style="229" customWidth="1"/>
    <col min="15844" max="15844" width="12.42578125" style="229" customWidth="1"/>
    <col min="15845" max="15845" width="0" style="229" hidden="1" customWidth="1"/>
    <col min="15846" max="15846" width="13.85546875" style="229" customWidth="1"/>
    <col min="15847" max="15850" width="9.140625" style="229" customWidth="1"/>
    <col min="15851" max="15851" width="11.7109375" style="229" customWidth="1"/>
    <col min="15852" max="15852" width="10.5703125" style="229" customWidth="1"/>
    <col min="15853" max="15853" width="10.28515625" style="229" customWidth="1"/>
    <col min="15854" max="15854" width="10.85546875" style="229" customWidth="1"/>
    <col min="15855" max="15855" width="11.140625" style="229" customWidth="1"/>
    <col min="15856" max="15856" width="12.5703125" style="229" customWidth="1"/>
    <col min="15857" max="15857" width="18.28515625" style="229" customWidth="1"/>
    <col min="15858" max="15858" width="18.42578125" style="229" customWidth="1"/>
    <col min="15859" max="15859" width="7.140625" style="229" customWidth="1"/>
    <col min="15860" max="15860" width="10.42578125" style="229" customWidth="1"/>
    <col min="15861" max="15861" width="7.140625" style="229" customWidth="1"/>
    <col min="15862" max="15862" width="9.140625" style="229" customWidth="1"/>
    <col min="15863" max="15863" width="7.28515625" style="229" customWidth="1"/>
    <col min="15864" max="15864" width="9.140625" style="229" customWidth="1"/>
    <col min="15865" max="15865" width="6.85546875" style="229" customWidth="1"/>
    <col min="15866" max="15866" width="10.28515625" style="229" customWidth="1"/>
    <col min="15867" max="15868" width="9.140625" style="229" customWidth="1"/>
    <col min="15869" max="15869" width="7.140625" style="229" customWidth="1"/>
    <col min="15870" max="15870" width="10.42578125" style="229" customWidth="1"/>
    <col min="15871" max="15871" width="7.140625" style="229" customWidth="1"/>
    <col min="15872" max="15872" width="9.140625" style="229"/>
    <col min="15873" max="15873" width="7.28515625" style="229" customWidth="1"/>
    <col min="15874" max="15874" width="9.140625" style="229"/>
    <col min="15875" max="15875" width="6.85546875" style="229" customWidth="1"/>
    <col min="15876" max="15876" width="10.28515625" style="229" customWidth="1"/>
    <col min="15877" max="16097" width="9.140625" style="229"/>
    <col min="16098" max="16098" width="8.5703125" style="229" customWidth="1"/>
    <col min="16099" max="16099" width="21.42578125" style="229" customWidth="1"/>
    <col min="16100" max="16100" width="12.42578125" style="229" customWidth="1"/>
    <col min="16101" max="16101" width="0" style="229" hidden="1" customWidth="1"/>
    <col min="16102" max="16102" width="13.85546875" style="229" customWidth="1"/>
    <col min="16103" max="16106" width="9.140625" style="229" customWidth="1"/>
    <col min="16107" max="16107" width="11.7109375" style="229" customWidth="1"/>
    <col min="16108" max="16108" width="10.5703125" style="229" customWidth="1"/>
    <col min="16109" max="16109" width="10.28515625" style="229" customWidth="1"/>
    <col min="16110" max="16110" width="10.85546875" style="229" customWidth="1"/>
    <col min="16111" max="16111" width="11.140625" style="229" customWidth="1"/>
    <col min="16112" max="16112" width="12.5703125" style="229" customWidth="1"/>
    <col min="16113" max="16113" width="18.28515625" style="229" customWidth="1"/>
    <col min="16114" max="16114" width="18.42578125" style="229" customWidth="1"/>
    <col min="16115" max="16115" width="7.140625" style="229" customWidth="1"/>
    <col min="16116" max="16116" width="10.42578125" style="229" customWidth="1"/>
    <col min="16117" max="16117" width="7.140625" style="229" customWidth="1"/>
    <col min="16118" max="16118" width="9.140625" style="229" customWidth="1"/>
    <col min="16119" max="16119" width="7.28515625" style="229" customWidth="1"/>
    <col min="16120" max="16120" width="9.140625" style="229" customWidth="1"/>
    <col min="16121" max="16121" width="6.85546875" style="229" customWidth="1"/>
    <col min="16122" max="16122" width="10.28515625" style="229" customWidth="1"/>
    <col min="16123" max="16124" width="9.140625" style="229" customWidth="1"/>
    <col min="16125" max="16125" width="7.140625" style="229" customWidth="1"/>
    <col min="16126" max="16126" width="10.42578125" style="229" customWidth="1"/>
    <col min="16127" max="16127" width="7.140625" style="229" customWidth="1"/>
    <col min="16128" max="16128" width="9.140625" style="229"/>
    <col min="16129" max="16129" width="7.28515625" style="229" customWidth="1"/>
    <col min="16130" max="16130" width="9.140625" style="229"/>
    <col min="16131" max="16131" width="6.85546875" style="229" customWidth="1"/>
    <col min="16132" max="16132" width="10.28515625" style="229" customWidth="1"/>
    <col min="16133" max="16384" width="9.140625" style="229"/>
  </cols>
  <sheetData>
    <row r="1" spans="1:6" s="4" customFormat="1" ht="52.5" customHeight="1" x14ac:dyDescent="0.25">
      <c r="A1" s="385" t="s">
        <v>1060</v>
      </c>
      <c r="B1" s="385"/>
      <c r="C1" s="385"/>
      <c r="D1" s="385"/>
      <c r="E1" s="385" t="s">
        <v>1061</v>
      </c>
      <c r="F1" s="386"/>
    </row>
    <row r="2" spans="1:6" s="4" customFormat="1" ht="7.5" customHeight="1" x14ac:dyDescent="0.25">
      <c r="A2" s="354"/>
      <c r="B2" s="354"/>
      <c r="C2" s="354"/>
      <c r="D2" s="354"/>
      <c r="E2" s="334"/>
      <c r="F2" s="391"/>
    </row>
    <row r="3" spans="1:6" s="4" customFormat="1" ht="40.5" customHeight="1" x14ac:dyDescent="0.25">
      <c r="A3" s="382" t="s">
        <v>1062</v>
      </c>
      <c r="B3" s="382"/>
      <c r="C3" s="382"/>
      <c r="D3" s="382"/>
      <c r="E3" s="382"/>
      <c r="F3" s="387"/>
    </row>
    <row r="4" spans="1:6" s="4" customFormat="1" ht="8.25" customHeight="1" x14ac:dyDescent="0.25">
      <c r="A4" s="1"/>
      <c r="B4" s="6"/>
      <c r="C4" s="7"/>
      <c r="D4" s="1"/>
      <c r="E4" s="1"/>
      <c r="F4" s="391"/>
    </row>
    <row r="5" spans="1:6" s="4" customFormat="1" ht="29.25" customHeight="1" x14ac:dyDescent="0.25">
      <c r="A5" s="337" t="s">
        <v>1067</v>
      </c>
      <c r="B5" s="370" t="s">
        <v>703</v>
      </c>
      <c r="C5" s="370"/>
      <c r="D5" s="337" t="s">
        <v>5</v>
      </c>
      <c r="E5" s="384" t="s">
        <v>1059</v>
      </c>
      <c r="F5" s="392" t="s">
        <v>8</v>
      </c>
    </row>
    <row r="6" spans="1:6" s="10" customFormat="1" ht="11.25" customHeight="1" x14ac:dyDescent="0.25">
      <c r="A6" s="530">
        <v>-1</v>
      </c>
      <c r="B6" s="531">
        <v>-2</v>
      </c>
      <c r="C6" s="531"/>
      <c r="D6" s="530"/>
      <c r="E6" s="532">
        <v>-3</v>
      </c>
      <c r="F6" s="533">
        <v>-4</v>
      </c>
    </row>
    <row r="7" spans="1:6" s="10" customFormat="1" ht="19.5" customHeight="1" x14ac:dyDescent="0.25">
      <c r="A7" s="518" t="s">
        <v>27</v>
      </c>
      <c r="B7" s="520" t="s">
        <v>28</v>
      </c>
      <c r="C7" s="521"/>
      <c r="D7" s="415"/>
      <c r="E7" s="25"/>
      <c r="F7" s="393"/>
    </row>
    <row r="8" spans="1:6" s="334" customFormat="1" ht="18" customHeight="1" x14ac:dyDescent="0.25">
      <c r="A8" s="326" t="s">
        <v>29</v>
      </c>
      <c r="B8" s="416" t="s">
        <v>30</v>
      </c>
      <c r="C8" s="417"/>
      <c r="D8" s="326"/>
      <c r="E8" s="418"/>
      <c r="F8" s="394"/>
    </row>
    <row r="9" spans="1:6" s="10" customFormat="1" ht="31.5" x14ac:dyDescent="0.25">
      <c r="A9" s="419">
        <v>1</v>
      </c>
      <c r="B9" s="420" t="s">
        <v>31</v>
      </c>
      <c r="C9" s="335" t="s">
        <v>32</v>
      </c>
      <c r="D9" s="52" t="s">
        <v>33</v>
      </c>
      <c r="E9" s="338"/>
      <c r="F9" s="388" t="s">
        <v>1052</v>
      </c>
    </row>
    <row r="10" spans="1:6" s="10" customFormat="1" ht="33" x14ac:dyDescent="0.25">
      <c r="A10" s="419">
        <f>A9+1</f>
        <v>2</v>
      </c>
      <c r="B10" s="420" t="s">
        <v>35</v>
      </c>
      <c r="C10" s="335" t="s">
        <v>36</v>
      </c>
      <c r="D10" s="52" t="s">
        <v>37</v>
      </c>
      <c r="E10" s="338" t="s">
        <v>1063</v>
      </c>
      <c r="F10" s="388"/>
    </row>
    <row r="11" spans="1:6" s="10" customFormat="1" ht="33" x14ac:dyDescent="0.25">
      <c r="A11" s="419">
        <f t="shared" ref="A11:A12" si="0">A10+1</f>
        <v>3</v>
      </c>
      <c r="B11" s="420" t="s">
        <v>38</v>
      </c>
      <c r="C11" s="335" t="s">
        <v>39</v>
      </c>
      <c r="D11" s="52" t="s">
        <v>40</v>
      </c>
      <c r="E11" s="338" t="s">
        <v>1063</v>
      </c>
      <c r="F11" s="388"/>
    </row>
    <row r="12" spans="1:6" s="10" customFormat="1" ht="33" x14ac:dyDescent="0.25">
      <c r="A12" s="419">
        <f t="shared" si="0"/>
        <v>4</v>
      </c>
      <c r="B12" s="420" t="s">
        <v>41</v>
      </c>
      <c r="C12" s="335" t="s">
        <v>42</v>
      </c>
      <c r="D12" s="52" t="s">
        <v>40</v>
      </c>
      <c r="E12" s="338" t="s">
        <v>1063</v>
      </c>
      <c r="F12" s="388"/>
    </row>
    <row r="13" spans="1:6" s="10" customFormat="1" ht="19.5" customHeight="1" x14ac:dyDescent="0.25">
      <c r="A13" s="518" t="s">
        <v>27</v>
      </c>
      <c r="B13" s="520" t="s">
        <v>43</v>
      </c>
      <c r="C13" s="521"/>
      <c r="D13" s="415"/>
      <c r="E13" s="25"/>
      <c r="F13" s="393"/>
    </row>
    <row r="14" spans="1:6" s="334" customFormat="1" ht="18" customHeight="1" x14ac:dyDescent="0.25">
      <c r="A14" s="326" t="s">
        <v>29</v>
      </c>
      <c r="B14" s="416" t="s">
        <v>30</v>
      </c>
      <c r="C14" s="417"/>
      <c r="D14" s="326"/>
      <c r="E14" s="418"/>
      <c r="F14" s="394"/>
    </row>
    <row r="15" spans="1:6" s="55" customFormat="1" ht="33" x14ac:dyDescent="0.25">
      <c r="A15" s="421">
        <f>A12+1</f>
        <v>5</v>
      </c>
      <c r="B15" s="420" t="s">
        <v>44</v>
      </c>
      <c r="C15" s="335" t="s">
        <v>45</v>
      </c>
      <c r="D15" s="52" t="s">
        <v>46</v>
      </c>
      <c r="E15" s="338" t="s">
        <v>1063</v>
      </c>
      <c r="F15" s="395"/>
    </row>
    <row r="16" spans="1:6" s="55" customFormat="1" ht="33" x14ac:dyDescent="0.25">
      <c r="A16" s="421">
        <f>A15+1</f>
        <v>6</v>
      </c>
      <c r="B16" s="420" t="s">
        <v>47</v>
      </c>
      <c r="C16" s="335" t="s">
        <v>48</v>
      </c>
      <c r="D16" s="52" t="s">
        <v>49</v>
      </c>
      <c r="E16" s="338" t="s">
        <v>1063</v>
      </c>
      <c r="F16" s="395"/>
    </row>
    <row r="17" spans="1:6" s="55" customFormat="1" ht="22.5" customHeight="1" x14ac:dyDescent="0.25">
      <c r="A17" s="421">
        <f t="shared" ref="A17:A27" si="1">A16+1</f>
        <v>7</v>
      </c>
      <c r="B17" s="420" t="s">
        <v>50</v>
      </c>
      <c r="C17" s="335" t="s">
        <v>51</v>
      </c>
      <c r="D17" s="52" t="s">
        <v>52</v>
      </c>
      <c r="E17" s="338" t="s">
        <v>1064</v>
      </c>
      <c r="F17" s="395"/>
    </row>
    <row r="18" spans="1:6" s="55" customFormat="1" ht="33" x14ac:dyDescent="0.25">
      <c r="A18" s="421">
        <f t="shared" si="1"/>
        <v>8</v>
      </c>
      <c r="B18" s="420" t="s">
        <v>53</v>
      </c>
      <c r="C18" s="335" t="s">
        <v>54</v>
      </c>
      <c r="D18" s="52" t="s">
        <v>55</v>
      </c>
      <c r="E18" s="338" t="s">
        <v>1063</v>
      </c>
      <c r="F18" s="395"/>
    </row>
    <row r="19" spans="1:6" s="55" customFormat="1" ht="33" x14ac:dyDescent="0.25">
      <c r="A19" s="421">
        <f t="shared" si="1"/>
        <v>9</v>
      </c>
      <c r="B19" s="420" t="s">
        <v>56</v>
      </c>
      <c r="C19" s="335" t="s">
        <v>57</v>
      </c>
      <c r="D19" s="52" t="s">
        <v>58</v>
      </c>
      <c r="E19" s="338" t="s">
        <v>1063</v>
      </c>
      <c r="F19" s="395"/>
    </row>
    <row r="20" spans="1:6" s="55" customFormat="1" ht="33" x14ac:dyDescent="0.25">
      <c r="A20" s="421">
        <f t="shared" si="1"/>
        <v>10</v>
      </c>
      <c r="B20" s="422" t="s">
        <v>59</v>
      </c>
      <c r="C20" s="423" t="s">
        <v>54</v>
      </c>
      <c r="D20" s="52" t="s">
        <v>60</v>
      </c>
      <c r="E20" s="338" t="s">
        <v>1063</v>
      </c>
      <c r="F20" s="395"/>
    </row>
    <row r="21" spans="1:6" s="55" customFormat="1" ht="47.25" x14ac:dyDescent="0.25">
      <c r="A21" s="421">
        <f t="shared" si="1"/>
        <v>11</v>
      </c>
      <c r="B21" s="424" t="s">
        <v>61</v>
      </c>
      <c r="C21" s="423" t="s">
        <v>62</v>
      </c>
      <c r="D21" s="59" t="s">
        <v>63</v>
      </c>
      <c r="E21" s="338" t="s">
        <v>1063</v>
      </c>
      <c r="F21" s="396" t="s">
        <v>64</v>
      </c>
    </row>
    <row r="22" spans="1:6" s="55" customFormat="1" ht="33" x14ac:dyDescent="0.25">
      <c r="A22" s="421">
        <f t="shared" si="1"/>
        <v>12</v>
      </c>
      <c r="B22" s="422" t="s">
        <v>65</v>
      </c>
      <c r="C22" s="423" t="s">
        <v>66</v>
      </c>
      <c r="D22" s="52" t="s">
        <v>67</v>
      </c>
      <c r="E22" s="338" t="s">
        <v>1063</v>
      </c>
      <c r="F22" s="395"/>
    </row>
    <row r="23" spans="1:6" s="55" customFormat="1" ht="33" x14ac:dyDescent="0.25">
      <c r="A23" s="421">
        <f t="shared" si="1"/>
        <v>13</v>
      </c>
      <c r="B23" s="422" t="s">
        <v>68</v>
      </c>
      <c r="C23" s="423" t="s">
        <v>69</v>
      </c>
      <c r="D23" s="52" t="s">
        <v>70</v>
      </c>
      <c r="E23" s="338" t="s">
        <v>1063</v>
      </c>
      <c r="F23" s="395"/>
    </row>
    <row r="24" spans="1:6" s="55" customFormat="1" ht="33" x14ac:dyDescent="0.25">
      <c r="A24" s="421">
        <f>A23+1</f>
        <v>14</v>
      </c>
      <c r="B24" s="422" t="s">
        <v>71</v>
      </c>
      <c r="C24" s="423" t="s">
        <v>72</v>
      </c>
      <c r="D24" s="52" t="s">
        <v>73</v>
      </c>
      <c r="E24" s="338" t="s">
        <v>1063</v>
      </c>
      <c r="F24" s="395"/>
    </row>
    <row r="25" spans="1:6" s="55" customFormat="1" ht="33" x14ac:dyDescent="0.25">
      <c r="A25" s="421">
        <f t="shared" si="1"/>
        <v>15</v>
      </c>
      <c r="B25" s="422" t="s">
        <v>74</v>
      </c>
      <c r="C25" s="423" t="s">
        <v>75</v>
      </c>
      <c r="D25" s="52" t="s">
        <v>76</v>
      </c>
      <c r="E25" s="338" t="s">
        <v>1063</v>
      </c>
      <c r="F25" s="395"/>
    </row>
    <row r="26" spans="1:6" s="55" customFormat="1" ht="33" x14ac:dyDescent="0.25">
      <c r="A26" s="421">
        <f t="shared" si="1"/>
        <v>16</v>
      </c>
      <c r="B26" s="422" t="s">
        <v>77</v>
      </c>
      <c r="C26" s="423" t="s">
        <v>78</v>
      </c>
      <c r="D26" s="52" t="s">
        <v>79</v>
      </c>
      <c r="E26" s="338" t="s">
        <v>1063</v>
      </c>
      <c r="F26" s="395"/>
    </row>
    <row r="27" spans="1:6" s="55" customFormat="1" ht="31.5" x14ac:dyDescent="0.25">
      <c r="A27" s="421">
        <f t="shared" si="1"/>
        <v>17</v>
      </c>
      <c r="B27" s="507" t="s">
        <v>47</v>
      </c>
      <c r="C27" s="508" t="s">
        <v>80</v>
      </c>
      <c r="D27" s="63" t="s">
        <v>81</v>
      </c>
      <c r="E27" s="509" t="s">
        <v>672</v>
      </c>
      <c r="F27" s="510" t="s">
        <v>1068</v>
      </c>
    </row>
    <row r="28" spans="1:6" s="334" customFormat="1" ht="18" customHeight="1" x14ac:dyDescent="0.25">
      <c r="A28" s="326" t="s">
        <v>83</v>
      </c>
      <c r="B28" s="416" t="s">
        <v>84</v>
      </c>
      <c r="C28" s="417"/>
      <c r="D28" s="326"/>
      <c r="E28" s="418"/>
      <c r="F28" s="394"/>
    </row>
    <row r="29" spans="1:6" s="55" customFormat="1" ht="33" x14ac:dyDescent="0.25">
      <c r="A29" s="421">
        <f>A27+1</f>
        <v>18</v>
      </c>
      <c r="B29" s="422" t="s">
        <v>85</v>
      </c>
      <c r="C29" s="423" t="s">
        <v>86</v>
      </c>
      <c r="D29" s="52">
        <v>11100000803</v>
      </c>
      <c r="E29" s="338" t="s">
        <v>1063</v>
      </c>
      <c r="F29" s="395"/>
    </row>
    <row r="30" spans="1:6" s="55" customFormat="1" ht="33" x14ac:dyDescent="0.25">
      <c r="A30" s="421">
        <f>A29+1</f>
        <v>19</v>
      </c>
      <c r="B30" s="422" t="s">
        <v>87</v>
      </c>
      <c r="C30" s="423" t="s">
        <v>88</v>
      </c>
      <c r="D30" s="52" t="s">
        <v>89</v>
      </c>
      <c r="E30" s="338" t="s">
        <v>1063</v>
      </c>
      <c r="F30" s="395"/>
    </row>
    <row r="31" spans="1:6" s="55" customFormat="1" ht="33" x14ac:dyDescent="0.25">
      <c r="A31" s="421">
        <f>A30+1</f>
        <v>20</v>
      </c>
      <c r="B31" s="422" t="s">
        <v>90</v>
      </c>
      <c r="C31" s="423" t="s">
        <v>91</v>
      </c>
      <c r="D31" s="52" t="s">
        <v>92</v>
      </c>
      <c r="E31" s="338" t="s">
        <v>1063</v>
      </c>
      <c r="F31" s="395"/>
    </row>
    <row r="32" spans="1:6" s="334" customFormat="1" ht="18" customHeight="1" x14ac:dyDescent="0.25">
      <c r="A32" s="326" t="s">
        <v>93</v>
      </c>
      <c r="B32" s="416" t="s">
        <v>94</v>
      </c>
      <c r="C32" s="417"/>
      <c r="D32" s="326"/>
      <c r="E32" s="418"/>
      <c r="F32" s="394"/>
    </row>
    <row r="33" spans="1:6" s="55" customFormat="1" ht="33" x14ac:dyDescent="0.25">
      <c r="A33" s="421">
        <f>A31+1</f>
        <v>21</v>
      </c>
      <c r="B33" s="422" t="s">
        <v>95</v>
      </c>
      <c r="C33" s="423" t="s">
        <v>96</v>
      </c>
      <c r="D33" s="52" t="s">
        <v>97</v>
      </c>
      <c r="E33" s="338" t="s">
        <v>1063</v>
      </c>
      <c r="F33" s="395"/>
    </row>
    <row r="34" spans="1:6" s="55" customFormat="1" ht="33" x14ac:dyDescent="0.25">
      <c r="A34" s="421">
        <f>A33+1</f>
        <v>22</v>
      </c>
      <c r="B34" s="422" t="s">
        <v>98</v>
      </c>
      <c r="C34" s="423" t="s">
        <v>99</v>
      </c>
      <c r="D34" s="52" t="s">
        <v>100</v>
      </c>
      <c r="E34" s="338" t="s">
        <v>1063</v>
      </c>
      <c r="F34" s="395"/>
    </row>
    <row r="35" spans="1:6" s="55" customFormat="1" ht="33" x14ac:dyDescent="0.25">
      <c r="A35" s="421">
        <f>A34+1</f>
        <v>23</v>
      </c>
      <c r="B35" s="422" t="s">
        <v>101</v>
      </c>
      <c r="C35" s="423" t="s">
        <v>102</v>
      </c>
      <c r="D35" s="52" t="s">
        <v>103</v>
      </c>
      <c r="E35" s="338" t="s">
        <v>1063</v>
      </c>
      <c r="F35" s="395"/>
    </row>
    <row r="36" spans="1:6" s="55" customFormat="1" ht="22.5" customHeight="1" x14ac:dyDescent="0.25">
      <c r="A36" s="421">
        <f>A35+1</f>
        <v>24</v>
      </c>
      <c r="B36" s="422" t="s">
        <v>104</v>
      </c>
      <c r="C36" s="423" t="s">
        <v>105</v>
      </c>
      <c r="D36" s="52" t="s">
        <v>106</v>
      </c>
      <c r="E36" s="338" t="s">
        <v>1064</v>
      </c>
      <c r="F36" s="395"/>
    </row>
    <row r="37" spans="1:6" s="334" customFormat="1" ht="18" customHeight="1" x14ac:dyDescent="0.25">
      <c r="A37" s="326" t="s">
        <v>107</v>
      </c>
      <c r="B37" s="416" t="s">
        <v>108</v>
      </c>
      <c r="C37" s="417"/>
      <c r="D37" s="326"/>
      <c r="E37" s="418"/>
      <c r="F37" s="394"/>
    </row>
    <row r="38" spans="1:6" s="55" customFormat="1" ht="22.5" customHeight="1" x14ac:dyDescent="0.25">
      <c r="A38" s="421">
        <f>A36+1</f>
        <v>25</v>
      </c>
      <c r="B38" s="422" t="s">
        <v>31</v>
      </c>
      <c r="C38" s="425" t="s">
        <v>109</v>
      </c>
      <c r="D38" s="52" t="s">
        <v>110</v>
      </c>
      <c r="E38" s="338" t="s">
        <v>1064</v>
      </c>
      <c r="F38" s="395"/>
    </row>
    <row r="39" spans="1:6" s="55" customFormat="1" ht="22.5" customHeight="1" x14ac:dyDescent="0.25">
      <c r="A39" s="421">
        <f>A38+1</f>
        <v>26</v>
      </c>
      <c r="B39" s="422" t="s">
        <v>111</v>
      </c>
      <c r="C39" s="425" t="s">
        <v>112</v>
      </c>
      <c r="D39" s="52" t="s">
        <v>113</v>
      </c>
      <c r="E39" s="338" t="s">
        <v>1064</v>
      </c>
      <c r="F39" s="395"/>
    </row>
    <row r="40" spans="1:6" s="55" customFormat="1" ht="33" x14ac:dyDescent="0.25">
      <c r="A40" s="421">
        <f t="shared" ref="A40:A43" si="2">A39+1</f>
        <v>27</v>
      </c>
      <c r="B40" s="422" t="s">
        <v>114</v>
      </c>
      <c r="C40" s="425" t="s">
        <v>115</v>
      </c>
      <c r="D40" s="52" t="s">
        <v>116</v>
      </c>
      <c r="E40" s="338" t="s">
        <v>1064</v>
      </c>
      <c r="F40" s="389" t="s">
        <v>117</v>
      </c>
    </row>
    <row r="41" spans="1:6" s="55" customFormat="1" ht="22.5" customHeight="1" x14ac:dyDescent="0.25">
      <c r="A41" s="421">
        <f t="shared" si="2"/>
        <v>28</v>
      </c>
      <c r="B41" s="422" t="s">
        <v>118</v>
      </c>
      <c r="C41" s="425" t="s">
        <v>119</v>
      </c>
      <c r="D41" s="52" t="s">
        <v>120</v>
      </c>
      <c r="E41" s="338" t="s">
        <v>1064</v>
      </c>
      <c r="F41" s="395"/>
    </row>
    <row r="42" spans="1:6" s="55" customFormat="1" ht="22.5" customHeight="1" x14ac:dyDescent="0.25">
      <c r="A42" s="421">
        <f t="shared" si="2"/>
        <v>29</v>
      </c>
      <c r="B42" s="422" t="s">
        <v>121</v>
      </c>
      <c r="C42" s="425" t="s">
        <v>122</v>
      </c>
      <c r="D42" s="52" t="s">
        <v>123</v>
      </c>
      <c r="E42" s="338" t="s">
        <v>1064</v>
      </c>
      <c r="F42" s="395"/>
    </row>
    <row r="43" spans="1:6" s="55" customFormat="1" ht="22.5" customHeight="1" x14ac:dyDescent="0.25">
      <c r="A43" s="421">
        <f t="shared" si="2"/>
        <v>30</v>
      </c>
      <c r="B43" s="422" t="s">
        <v>101</v>
      </c>
      <c r="C43" s="425" t="s">
        <v>124</v>
      </c>
      <c r="D43" s="52" t="s">
        <v>125</v>
      </c>
      <c r="E43" s="338" t="s">
        <v>1064</v>
      </c>
      <c r="F43" s="395"/>
    </row>
    <row r="44" spans="1:6" s="10" customFormat="1" ht="19.5" customHeight="1" x14ac:dyDescent="0.25">
      <c r="A44" s="518" t="s">
        <v>126</v>
      </c>
      <c r="B44" s="520" t="s">
        <v>127</v>
      </c>
      <c r="C44" s="521"/>
      <c r="D44" s="415"/>
      <c r="E44" s="25"/>
      <c r="F44" s="393"/>
    </row>
    <row r="45" spans="1:6" s="334" customFormat="1" ht="18" customHeight="1" x14ac:dyDescent="0.25">
      <c r="A45" s="326" t="s">
        <v>29</v>
      </c>
      <c r="B45" s="416" t="s">
        <v>30</v>
      </c>
      <c r="C45" s="426"/>
      <c r="D45" s="326"/>
      <c r="E45" s="418"/>
      <c r="F45" s="394"/>
    </row>
    <row r="46" spans="1:6" s="334" customFormat="1" ht="33" x14ac:dyDescent="0.25">
      <c r="A46" s="427">
        <f>A43+1</f>
        <v>31</v>
      </c>
      <c r="B46" s="422" t="s">
        <v>128</v>
      </c>
      <c r="C46" s="428" t="s">
        <v>129</v>
      </c>
      <c r="D46" s="328" t="s">
        <v>130</v>
      </c>
      <c r="E46" s="338" t="s">
        <v>1063</v>
      </c>
      <c r="F46" s="397"/>
    </row>
    <row r="47" spans="1:6" s="334" customFormat="1" ht="33" x14ac:dyDescent="0.25">
      <c r="A47" s="427">
        <f>A46+1</f>
        <v>32</v>
      </c>
      <c r="B47" s="422" t="s">
        <v>131</v>
      </c>
      <c r="C47" s="428" t="s">
        <v>132</v>
      </c>
      <c r="D47" s="328" t="s">
        <v>133</v>
      </c>
      <c r="E47" s="338" t="s">
        <v>1063</v>
      </c>
      <c r="F47" s="397"/>
    </row>
    <row r="48" spans="1:6" s="334" customFormat="1" ht="22.5" customHeight="1" x14ac:dyDescent="0.25">
      <c r="A48" s="427">
        <f t="shared" ref="A48:A55" si="3">A47+1</f>
        <v>33</v>
      </c>
      <c r="B48" s="422" t="s">
        <v>134</v>
      </c>
      <c r="C48" s="428" t="s">
        <v>135</v>
      </c>
      <c r="D48" s="328" t="s">
        <v>136</v>
      </c>
      <c r="E48" s="338" t="s">
        <v>1064</v>
      </c>
      <c r="F48" s="397"/>
    </row>
    <row r="49" spans="1:6" s="334" customFormat="1" ht="33" x14ac:dyDescent="0.25">
      <c r="A49" s="427">
        <f t="shared" si="3"/>
        <v>34</v>
      </c>
      <c r="B49" s="422" t="s">
        <v>137</v>
      </c>
      <c r="C49" s="428" t="s">
        <v>91</v>
      </c>
      <c r="D49" s="328" t="s">
        <v>138</v>
      </c>
      <c r="E49" s="338" t="s">
        <v>1063</v>
      </c>
      <c r="F49" s="397"/>
    </row>
    <row r="50" spans="1:6" s="334" customFormat="1" ht="63" x14ac:dyDescent="0.25">
      <c r="A50" s="427">
        <f t="shared" si="3"/>
        <v>35</v>
      </c>
      <c r="B50" s="422" t="s">
        <v>139</v>
      </c>
      <c r="C50" s="428" t="s">
        <v>140</v>
      </c>
      <c r="D50" s="328" t="s">
        <v>141</v>
      </c>
      <c r="E50" s="338" t="s">
        <v>1065</v>
      </c>
      <c r="F50" s="398" t="s">
        <v>1077</v>
      </c>
    </row>
    <row r="51" spans="1:6" s="83" customFormat="1" ht="22.5" customHeight="1" x14ac:dyDescent="0.25">
      <c r="A51" s="427">
        <f t="shared" si="3"/>
        <v>36</v>
      </c>
      <c r="B51" s="424" t="s">
        <v>144</v>
      </c>
      <c r="C51" s="429" t="s">
        <v>145</v>
      </c>
      <c r="D51" s="329" t="s">
        <v>146</v>
      </c>
      <c r="E51" s="338" t="s">
        <v>1064</v>
      </c>
      <c r="F51" s="396"/>
    </row>
    <row r="52" spans="1:6" s="83" customFormat="1" ht="37.700000000000003" customHeight="1" x14ac:dyDescent="0.25">
      <c r="A52" s="427">
        <f>A51+1</f>
        <v>37</v>
      </c>
      <c r="B52" s="422" t="s">
        <v>147</v>
      </c>
      <c r="C52" s="430" t="s">
        <v>86</v>
      </c>
      <c r="D52" s="329" t="s">
        <v>148</v>
      </c>
      <c r="E52" s="338" t="s">
        <v>1063</v>
      </c>
      <c r="F52" s="389"/>
    </row>
    <row r="53" spans="1:6" s="83" customFormat="1" ht="33" x14ac:dyDescent="0.25">
      <c r="A53" s="427">
        <f t="shared" si="3"/>
        <v>38</v>
      </c>
      <c r="B53" s="422" t="s">
        <v>149</v>
      </c>
      <c r="C53" s="430" t="s">
        <v>150</v>
      </c>
      <c r="D53" s="329" t="s">
        <v>151</v>
      </c>
      <c r="E53" s="338" t="s">
        <v>1063</v>
      </c>
      <c r="F53" s="395"/>
    </row>
    <row r="54" spans="1:6" s="83" customFormat="1" ht="22.5" customHeight="1" x14ac:dyDescent="0.25">
      <c r="A54" s="427">
        <f t="shared" si="3"/>
        <v>39</v>
      </c>
      <c r="B54" s="422" t="s">
        <v>152</v>
      </c>
      <c r="C54" s="430" t="s">
        <v>153</v>
      </c>
      <c r="D54" s="329" t="s">
        <v>154</v>
      </c>
      <c r="E54" s="338" t="s">
        <v>1064</v>
      </c>
      <c r="F54" s="395"/>
    </row>
    <row r="55" spans="1:6" s="83" customFormat="1" ht="33" x14ac:dyDescent="0.25">
      <c r="A55" s="427">
        <f t="shared" si="3"/>
        <v>40</v>
      </c>
      <c r="B55" s="422" t="s">
        <v>155</v>
      </c>
      <c r="C55" s="430" t="s">
        <v>156</v>
      </c>
      <c r="D55" s="329" t="s">
        <v>157</v>
      </c>
      <c r="E55" s="338" t="s">
        <v>1063</v>
      </c>
      <c r="F55" s="395"/>
    </row>
    <row r="56" spans="1:6" s="334" customFormat="1" ht="18" customHeight="1" x14ac:dyDescent="0.25">
      <c r="A56" s="326" t="s">
        <v>83</v>
      </c>
      <c r="B56" s="416" t="s">
        <v>84</v>
      </c>
      <c r="C56" s="417"/>
      <c r="D56" s="326"/>
      <c r="E56" s="418"/>
      <c r="F56" s="394"/>
    </row>
    <row r="57" spans="1:6" s="83" customFormat="1" ht="22.5" customHeight="1" x14ac:dyDescent="0.25">
      <c r="A57" s="431">
        <f>A55+1</f>
        <v>41</v>
      </c>
      <c r="B57" s="422" t="s">
        <v>158</v>
      </c>
      <c r="C57" s="430" t="s">
        <v>159</v>
      </c>
      <c r="D57" s="329" t="s">
        <v>160</v>
      </c>
      <c r="E57" s="338" t="s">
        <v>1064</v>
      </c>
      <c r="F57" s="395"/>
    </row>
    <row r="58" spans="1:6" s="83" customFormat="1" ht="33" x14ac:dyDescent="0.25">
      <c r="A58" s="431">
        <f>A57+1</f>
        <v>42</v>
      </c>
      <c r="B58" s="422" t="s">
        <v>161</v>
      </c>
      <c r="C58" s="430" t="s">
        <v>162</v>
      </c>
      <c r="D58" s="329" t="s">
        <v>163</v>
      </c>
      <c r="E58" s="338" t="s">
        <v>1063</v>
      </c>
      <c r="F58" s="395"/>
    </row>
    <row r="59" spans="1:6" s="83" customFormat="1" ht="18" customHeight="1" x14ac:dyDescent="0.25">
      <c r="A59" s="432" t="s">
        <v>107</v>
      </c>
      <c r="B59" s="433" t="s">
        <v>164</v>
      </c>
      <c r="C59" s="434"/>
      <c r="D59" s="435"/>
      <c r="E59" s="418"/>
      <c r="F59" s="394"/>
    </row>
    <row r="60" spans="1:6" s="83" customFormat="1" ht="33" x14ac:dyDescent="0.25">
      <c r="A60" s="431">
        <f>A58+1</f>
        <v>43</v>
      </c>
      <c r="B60" s="422" t="s">
        <v>165</v>
      </c>
      <c r="C60" s="436" t="s">
        <v>78</v>
      </c>
      <c r="D60" s="332" t="s">
        <v>166</v>
      </c>
      <c r="E60" s="338" t="s">
        <v>1063</v>
      </c>
      <c r="F60" s="395"/>
    </row>
    <row r="61" spans="1:6" s="96" customFormat="1" ht="33" x14ac:dyDescent="0.25">
      <c r="A61" s="431">
        <f>A60+1</f>
        <v>44</v>
      </c>
      <c r="B61" s="422" t="s">
        <v>167</v>
      </c>
      <c r="C61" s="436" t="s">
        <v>45</v>
      </c>
      <c r="D61" s="332" t="s">
        <v>168</v>
      </c>
      <c r="E61" s="338" t="s">
        <v>1063</v>
      </c>
      <c r="F61" s="389"/>
    </row>
    <row r="62" spans="1:6" s="96" customFormat="1" ht="48.75" customHeight="1" x14ac:dyDescent="0.25">
      <c r="A62" s="431">
        <f t="shared" ref="A62:A66" si="4">A61+1</f>
        <v>45</v>
      </c>
      <c r="B62" s="422" t="s">
        <v>169</v>
      </c>
      <c r="C62" s="436" t="s">
        <v>170</v>
      </c>
      <c r="D62" s="332" t="s">
        <v>171</v>
      </c>
      <c r="E62" s="338" t="s">
        <v>1064</v>
      </c>
      <c r="F62" s="389" t="s">
        <v>1078</v>
      </c>
    </row>
    <row r="63" spans="1:6" s="96" customFormat="1" ht="33" x14ac:dyDescent="0.25">
      <c r="A63" s="431">
        <f t="shared" si="4"/>
        <v>46</v>
      </c>
      <c r="B63" s="422" t="s">
        <v>172</v>
      </c>
      <c r="C63" s="436" t="s">
        <v>173</v>
      </c>
      <c r="D63" s="332" t="s">
        <v>174</v>
      </c>
      <c r="E63" s="338" t="s">
        <v>1063</v>
      </c>
      <c r="F63" s="389"/>
    </row>
    <row r="64" spans="1:6" s="96" customFormat="1" ht="33" x14ac:dyDescent="0.25">
      <c r="A64" s="431">
        <f t="shared" si="4"/>
        <v>47</v>
      </c>
      <c r="B64" s="422" t="s">
        <v>175</v>
      </c>
      <c r="C64" s="436" t="s">
        <v>176</v>
      </c>
      <c r="D64" s="332" t="s">
        <v>177</v>
      </c>
      <c r="E64" s="338" t="s">
        <v>1063</v>
      </c>
      <c r="F64" s="389"/>
    </row>
    <row r="65" spans="1:6" s="334" customFormat="1" ht="22.5" customHeight="1" x14ac:dyDescent="0.25">
      <c r="A65" s="431">
        <f t="shared" si="4"/>
        <v>48</v>
      </c>
      <c r="B65" s="422" t="s">
        <v>178</v>
      </c>
      <c r="C65" s="437" t="s">
        <v>179</v>
      </c>
      <c r="D65" s="298" t="s">
        <v>180</v>
      </c>
      <c r="E65" s="338" t="s">
        <v>1064</v>
      </c>
      <c r="F65" s="397"/>
    </row>
    <row r="66" spans="1:6" s="99" customFormat="1" ht="22.5" customHeight="1" x14ac:dyDescent="0.25">
      <c r="A66" s="431">
        <f t="shared" si="4"/>
        <v>49</v>
      </c>
      <c r="B66" s="422" t="s">
        <v>181</v>
      </c>
      <c r="C66" s="437" t="s">
        <v>105</v>
      </c>
      <c r="D66" s="328" t="s">
        <v>182</v>
      </c>
      <c r="E66" s="338" t="s">
        <v>1064</v>
      </c>
      <c r="F66" s="399"/>
    </row>
    <row r="67" spans="1:6" s="99" customFormat="1" ht="19.5" customHeight="1" x14ac:dyDescent="0.25">
      <c r="A67" s="519" t="s">
        <v>183</v>
      </c>
      <c r="B67" s="520" t="s">
        <v>184</v>
      </c>
      <c r="C67" s="522"/>
      <c r="D67" s="438"/>
      <c r="E67" s="104"/>
      <c r="F67" s="400"/>
    </row>
    <row r="68" spans="1:6" s="334" customFormat="1" ht="18" customHeight="1" x14ac:dyDescent="0.25">
      <c r="A68" s="326" t="s">
        <v>83</v>
      </c>
      <c r="B68" s="416" t="s">
        <v>30</v>
      </c>
      <c r="C68" s="426"/>
      <c r="D68" s="326"/>
      <c r="E68" s="418"/>
      <c r="F68" s="394"/>
    </row>
    <row r="69" spans="1:6" s="334" customFormat="1" ht="22.5" customHeight="1" x14ac:dyDescent="0.25">
      <c r="A69" s="427">
        <f>A66+1</f>
        <v>50</v>
      </c>
      <c r="B69" s="422" t="s">
        <v>185</v>
      </c>
      <c r="C69" s="428" t="s">
        <v>186</v>
      </c>
      <c r="D69" s="328" t="s">
        <v>187</v>
      </c>
      <c r="E69" s="338" t="s">
        <v>1064</v>
      </c>
      <c r="F69" s="397"/>
    </row>
    <row r="70" spans="1:6" s="333" customFormat="1" ht="33" x14ac:dyDescent="0.25">
      <c r="A70" s="427">
        <f>A69+1</f>
        <v>51</v>
      </c>
      <c r="B70" s="422" t="s">
        <v>188</v>
      </c>
      <c r="C70" s="428" t="s">
        <v>189</v>
      </c>
      <c r="D70" s="328" t="s">
        <v>190</v>
      </c>
      <c r="E70" s="338" t="s">
        <v>1063</v>
      </c>
      <c r="F70" s="398"/>
    </row>
    <row r="71" spans="1:6" s="333" customFormat="1" ht="22.5" customHeight="1" x14ac:dyDescent="0.25">
      <c r="A71" s="427">
        <f t="shared" ref="A71:A74" si="5">A70+1</f>
        <v>52</v>
      </c>
      <c r="B71" s="422" t="s">
        <v>121</v>
      </c>
      <c r="C71" s="428" t="s">
        <v>124</v>
      </c>
      <c r="D71" s="328" t="s">
        <v>191</v>
      </c>
      <c r="E71" s="338" t="s">
        <v>1064</v>
      </c>
      <c r="F71" s="398"/>
    </row>
    <row r="72" spans="1:6" s="334" customFormat="1" ht="33" x14ac:dyDescent="0.25">
      <c r="A72" s="427">
        <f t="shared" si="5"/>
        <v>53</v>
      </c>
      <c r="B72" s="422" t="s">
        <v>192</v>
      </c>
      <c r="C72" s="428" t="s">
        <v>45</v>
      </c>
      <c r="D72" s="328" t="s">
        <v>193</v>
      </c>
      <c r="E72" s="338" t="s">
        <v>1063</v>
      </c>
      <c r="F72" s="397"/>
    </row>
    <row r="73" spans="1:6" s="334" customFormat="1" ht="33" x14ac:dyDescent="0.25">
      <c r="A73" s="427">
        <f t="shared" si="5"/>
        <v>54</v>
      </c>
      <c r="B73" s="422" t="s">
        <v>165</v>
      </c>
      <c r="C73" s="428" t="s">
        <v>179</v>
      </c>
      <c r="D73" s="328" t="s">
        <v>194</v>
      </c>
      <c r="E73" s="338" t="s">
        <v>1063</v>
      </c>
      <c r="F73" s="397"/>
    </row>
    <row r="74" spans="1:6" s="99" customFormat="1" ht="22.5" customHeight="1" x14ac:dyDescent="0.25">
      <c r="A74" s="427">
        <f t="shared" si="5"/>
        <v>55</v>
      </c>
      <c r="B74" s="422" t="s">
        <v>195</v>
      </c>
      <c r="C74" s="437" t="s">
        <v>196</v>
      </c>
      <c r="D74" s="328" t="s">
        <v>197</v>
      </c>
      <c r="E74" s="338" t="s">
        <v>1064</v>
      </c>
      <c r="F74" s="399"/>
    </row>
    <row r="75" spans="1:6" s="99" customFormat="1" ht="18" customHeight="1" x14ac:dyDescent="0.25">
      <c r="A75" s="432" t="s">
        <v>107</v>
      </c>
      <c r="B75" s="433" t="s">
        <v>164</v>
      </c>
      <c r="C75" s="439"/>
      <c r="D75" s="435"/>
      <c r="E75" s="440"/>
      <c r="F75" s="394"/>
    </row>
    <row r="76" spans="1:6" s="111" customFormat="1" ht="33" x14ac:dyDescent="0.25">
      <c r="A76" s="427">
        <f>A74+1</f>
        <v>56</v>
      </c>
      <c r="B76" s="422" t="s">
        <v>198</v>
      </c>
      <c r="C76" s="429" t="s">
        <v>199</v>
      </c>
      <c r="D76" s="298" t="s">
        <v>200</v>
      </c>
      <c r="E76" s="338" t="s">
        <v>1063</v>
      </c>
      <c r="F76" s="401"/>
    </row>
    <row r="77" spans="1:6" s="111" customFormat="1" ht="19.5" customHeight="1" x14ac:dyDescent="0.25">
      <c r="A77" s="519" t="s">
        <v>201</v>
      </c>
      <c r="B77" s="523" t="s">
        <v>202</v>
      </c>
      <c r="C77" s="524"/>
      <c r="D77" s="438"/>
      <c r="E77" s="104"/>
      <c r="F77" s="400"/>
    </row>
    <row r="78" spans="1:6" s="334" customFormat="1" ht="18" customHeight="1" x14ac:dyDescent="0.25">
      <c r="A78" s="326" t="s">
        <v>29</v>
      </c>
      <c r="B78" s="416" t="s">
        <v>30</v>
      </c>
      <c r="C78" s="426"/>
      <c r="D78" s="326"/>
      <c r="E78" s="418"/>
      <c r="F78" s="394"/>
    </row>
    <row r="79" spans="1:6" s="334" customFormat="1" ht="33" x14ac:dyDescent="0.25">
      <c r="A79" s="427">
        <f>A76+1</f>
        <v>57</v>
      </c>
      <c r="B79" s="441" t="s">
        <v>203</v>
      </c>
      <c r="C79" s="442" t="s">
        <v>204</v>
      </c>
      <c r="D79" s="116">
        <v>50800000800</v>
      </c>
      <c r="E79" s="338" t="s">
        <v>1063</v>
      </c>
      <c r="F79" s="402"/>
    </row>
    <row r="80" spans="1:6" s="334" customFormat="1" ht="22.5" customHeight="1" x14ac:dyDescent="0.25">
      <c r="A80" s="427">
        <f>A79+1</f>
        <v>58</v>
      </c>
      <c r="B80" s="441" t="s">
        <v>137</v>
      </c>
      <c r="C80" s="442" t="s">
        <v>205</v>
      </c>
      <c r="D80" s="116">
        <v>11100071598</v>
      </c>
      <c r="E80" s="338" t="s">
        <v>1064</v>
      </c>
      <c r="F80" s="402"/>
    </row>
    <row r="81" spans="1:6" s="334" customFormat="1" ht="33" x14ac:dyDescent="0.25">
      <c r="A81" s="427">
        <f t="shared" ref="A81:A85" si="6">A80+1</f>
        <v>59</v>
      </c>
      <c r="B81" s="441" t="s">
        <v>206</v>
      </c>
      <c r="C81" s="442" t="s">
        <v>205</v>
      </c>
      <c r="D81" s="116">
        <v>11100115722</v>
      </c>
      <c r="E81" s="338" t="s">
        <v>1063</v>
      </c>
      <c r="F81" s="402"/>
    </row>
    <row r="82" spans="1:6" s="334" customFormat="1" ht="33" x14ac:dyDescent="0.25">
      <c r="A82" s="427">
        <f t="shared" si="6"/>
        <v>60</v>
      </c>
      <c r="B82" s="441" t="s">
        <v>207</v>
      </c>
      <c r="C82" s="442" t="s">
        <v>208</v>
      </c>
      <c r="D82" s="116">
        <v>50800001163</v>
      </c>
      <c r="E82" s="338" t="s">
        <v>1063</v>
      </c>
      <c r="F82" s="402"/>
    </row>
    <row r="83" spans="1:6" s="55" customFormat="1" ht="33" x14ac:dyDescent="0.25">
      <c r="A83" s="427">
        <f t="shared" si="6"/>
        <v>61</v>
      </c>
      <c r="B83" s="443" t="s">
        <v>209</v>
      </c>
      <c r="C83" s="444" t="s">
        <v>210</v>
      </c>
      <c r="D83" s="116">
        <v>11100121674</v>
      </c>
      <c r="E83" s="338" t="s">
        <v>1063</v>
      </c>
      <c r="F83" s="396"/>
    </row>
    <row r="84" spans="1:6" s="333" customFormat="1" ht="33" x14ac:dyDescent="0.25">
      <c r="A84" s="427">
        <f t="shared" si="6"/>
        <v>62</v>
      </c>
      <c r="B84" s="441" t="s">
        <v>211</v>
      </c>
      <c r="C84" s="442" t="s">
        <v>212</v>
      </c>
      <c r="D84" s="116">
        <v>40700000691</v>
      </c>
      <c r="E84" s="338" t="s">
        <v>1063</v>
      </c>
      <c r="F84" s="403"/>
    </row>
    <row r="85" spans="1:6" s="333" customFormat="1" ht="33" x14ac:dyDescent="0.25">
      <c r="A85" s="427">
        <f t="shared" si="6"/>
        <v>63</v>
      </c>
      <c r="B85" s="441" t="s">
        <v>213</v>
      </c>
      <c r="C85" s="442" t="s">
        <v>112</v>
      </c>
      <c r="D85" s="116">
        <v>50700000361</v>
      </c>
      <c r="E85" s="338" t="s">
        <v>1063</v>
      </c>
      <c r="F85" s="403"/>
    </row>
    <row r="86" spans="1:6" s="99" customFormat="1" ht="18" customHeight="1" x14ac:dyDescent="0.25">
      <c r="A86" s="432" t="s">
        <v>107</v>
      </c>
      <c r="B86" s="433" t="s">
        <v>164</v>
      </c>
      <c r="C86" s="445"/>
      <c r="D86" s="435"/>
      <c r="E86" s="446"/>
      <c r="F86" s="394"/>
    </row>
    <row r="87" spans="1:6" s="334" customFormat="1" ht="22.5" customHeight="1" x14ac:dyDescent="0.25">
      <c r="A87" s="427">
        <f>A85+1</f>
        <v>64</v>
      </c>
      <c r="B87" s="441" t="s">
        <v>214</v>
      </c>
      <c r="C87" s="444" t="s">
        <v>80</v>
      </c>
      <c r="D87" s="122" t="s">
        <v>215</v>
      </c>
      <c r="E87" s="338" t="s">
        <v>1064</v>
      </c>
      <c r="F87" s="402"/>
    </row>
    <row r="88" spans="1:6" s="99" customFormat="1" ht="22.5" customHeight="1" x14ac:dyDescent="0.25">
      <c r="A88" s="427">
        <f>A87+1</f>
        <v>65</v>
      </c>
      <c r="B88" s="441" t="s">
        <v>216</v>
      </c>
      <c r="C88" s="444" t="s">
        <v>217</v>
      </c>
      <c r="D88" s="447" t="s">
        <v>218</v>
      </c>
      <c r="E88" s="338" t="s">
        <v>1064</v>
      </c>
      <c r="F88" s="404"/>
    </row>
    <row r="89" spans="1:6" s="99" customFormat="1" ht="19.5" customHeight="1" x14ac:dyDescent="0.25">
      <c r="A89" s="519" t="s">
        <v>219</v>
      </c>
      <c r="B89" s="523" t="s">
        <v>220</v>
      </c>
      <c r="C89" s="524"/>
      <c r="D89" s="438"/>
      <c r="E89" s="104"/>
      <c r="F89" s="400"/>
    </row>
    <row r="90" spans="1:6" s="334" customFormat="1" ht="18" customHeight="1" x14ac:dyDescent="0.25">
      <c r="A90" s="326" t="s">
        <v>29</v>
      </c>
      <c r="B90" s="416" t="s">
        <v>30</v>
      </c>
      <c r="C90" s="426"/>
      <c r="D90" s="326"/>
      <c r="E90" s="418"/>
      <c r="F90" s="394"/>
    </row>
    <row r="91" spans="1:6" s="334" customFormat="1" ht="33" x14ac:dyDescent="0.25">
      <c r="A91" s="427">
        <f>A88+1</f>
        <v>66</v>
      </c>
      <c r="B91" s="422" t="s">
        <v>221</v>
      </c>
      <c r="C91" s="429" t="s">
        <v>222</v>
      </c>
      <c r="D91" s="125">
        <v>50200000160</v>
      </c>
      <c r="E91" s="338" t="s">
        <v>1063</v>
      </c>
      <c r="F91" s="402"/>
    </row>
    <row r="92" spans="1:6" s="333" customFormat="1" ht="22.5" customHeight="1" x14ac:dyDescent="0.25">
      <c r="A92" s="427">
        <f>A91+1</f>
        <v>67</v>
      </c>
      <c r="B92" s="422" t="s">
        <v>74</v>
      </c>
      <c r="C92" s="429" t="s">
        <v>223</v>
      </c>
      <c r="D92" s="125">
        <v>11100000723</v>
      </c>
      <c r="E92" s="338" t="s">
        <v>1064</v>
      </c>
      <c r="F92" s="389"/>
    </row>
    <row r="93" spans="1:6" s="333" customFormat="1" ht="22.5" customHeight="1" x14ac:dyDescent="0.25">
      <c r="A93" s="427">
        <f t="shared" ref="A93:A103" si="7">A92+1</f>
        <v>68</v>
      </c>
      <c r="B93" s="422" t="s">
        <v>224</v>
      </c>
      <c r="C93" s="429" t="s">
        <v>99</v>
      </c>
      <c r="D93" s="125">
        <v>11100083294</v>
      </c>
      <c r="E93" s="338" t="s">
        <v>1064</v>
      </c>
      <c r="F93" s="403"/>
    </row>
    <row r="94" spans="1:6" s="334" customFormat="1" ht="22.5" customHeight="1" x14ac:dyDescent="0.25">
      <c r="A94" s="427">
        <f t="shared" si="7"/>
        <v>69</v>
      </c>
      <c r="B94" s="422" t="s">
        <v>225</v>
      </c>
      <c r="C94" s="429" t="s">
        <v>226</v>
      </c>
      <c r="D94" s="125">
        <v>11100071601</v>
      </c>
      <c r="E94" s="338" t="s">
        <v>1064</v>
      </c>
      <c r="F94" s="402"/>
    </row>
    <row r="95" spans="1:6" s="334" customFormat="1" ht="33" x14ac:dyDescent="0.25">
      <c r="A95" s="427">
        <f t="shared" si="7"/>
        <v>70</v>
      </c>
      <c r="B95" s="422" t="s">
        <v>227</v>
      </c>
      <c r="C95" s="429" t="s">
        <v>228</v>
      </c>
      <c r="D95" s="125">
        <v>11100115709</v>
      </c>
      <c r="E95" s="338" t="s">
        <v>1063</v>
      </c>
      <c r="F95" s="402"/>
    </row>
    <row r="96" spans="1:6" s="334" customFormat="1" ht="22.5" customHeight="1" x14ac:dyDescent="0.25">
      <c r="A96" s="427">
        <f t="shared" si="7"/>
        <v>71</v>
      </c>
      <c r="B96" s="422" t="s">
        <v>229</v>
      </c>
      <c r="C96" s="429" t="s">
        <v>230</v>
      </c>
      <c r="D96" s="125">
        <v>11100083308</v>
      </c>
      <c r="E96" s="338" t="s">
        <v>1064</v>
      </c>
      <c r="F96" s="402"/>
    </row>
    <row r="97" spans="1:6" s="334" customFormat="1" ht="33" x14ac:dyDescent="0.25">
      <c r="A97" s="427">
        <f t="shared" si="7"/>
        <v>72</v>
      </c>
      <c r="B97" s="422" t="s">
        <v>231</v>
      </c>
      <c r="C97" s="429" t="s">
        <v>115</v>
      </c>
      <c r="D97" s="125">
        <v>40900000037</v>
      </c>
      <c r="E97" s="338" t="s">
        <v>1063</v>
      </c>
      <c r="F97" s="402"/>
    </row>
    <row r="98" spans="1:6" s="334" customFormat="1" ht="22.5" customHeight="1" x14ac:dyDescent="0.25">
      <c r="A98" s="427">
        <f t="shared" si="7"/>
        <v>73</v>
      </c>
      <c r="B98" s="422" t="s">
        <v>232</v>
      </c>
      <c r="C98" s="429" t="s">
        <v>135</v>
      </c>
      <c r="D98" s="125">
        <v>11100115706</v>
      </c>
      <c r="E98" s="338" t="s">
        <v>1064</v>
      </c>
      <c r="F98" s="402"/>
    </row>
    <row r="99" spans="1:6" s="334" customFormat="1" ht="22.5" customHeight="1" x14ac:dyDescent="0.25">
      <c r="A99" s="427">
        <f>A98+1</f>
        <v>74</v>
      </c>
      <c r="B99" s="422" t="s">
        <v>233</v>
      </c>
      <c r="C99" s="429" t="s">
        <v>115</v>
      </c>
      <c r="D99" s="125">
        <v>40800000327</v>
      </c>
      <c r="E99" s="338" t="s">
        <v>1064</v>
      </c>
      <c r="F99" s="402"/>
    </row>
    <row r="100" spans="1:6" s="334" customFormat="1" ht="22.5" customHeight="1" x14ac:dyDescent="0.25">
      <c r="A100" s="427">
        <f t="shared" si="7"/>
        <v>75</v>
      </c>
      <c r="B100" s="422" t="s">
        <v>234</v>
      </c>
      <c r="C100" s="429" t="s">
        <v>45</v>
      </c>
      <c r="D100" s="125">
        <v>40800000301</v>
      </c>
      <c r="E100" s="338" t="s">
        <v>1064</v>
      </c>
      <c r="F100" s="402"/>
    </row>
    <row r="101" spans="1:6" s="334" customFormat="1" ht="33" x14ac:dyDescent="0.25">
      <c r="A101" s="427">
        <f t="shared" si="7"/>
        <v>76</v>
      </c>
      <c r="B101" s="422" t="s">
        <v>235</v>
      </c>
      <c r="C101" s="429" t="s">
        <v>156</v>
      </c>
      <c r="D101" s="125">
        <v>80600000454</v>
      </c>
      <c r="E101" s="338" t="s">
        <v>1063</v>
      </c>
      <c r="F101" s="402"/>
    </row>
    <row r="102" spans="1:6" s="128" customFormat="1" ht="22.5" customHeight="1" x14ac:dyDescent="0.25">
      <c r="A102" s="427">
        <f t="shared" si="7"/>
        <v>77</v>
      </c>
      <c r="B102" s="422" t="s">
        <v>236</v>
      </c>
      <c r="C102" s="448" t="s">
        <v>145</v>
      </c>
      <c r="D102" s="298">
        <v>21000001676</v>
      </c>
      <c r="E102" s="338" t="s">
        <v>1064</v>
      </c>
      <c r="F102" s="405"/>
    </row>
    <row r="103" spans="1:6" s="99" customFormat="1" ht="33" x14ac:dyDescent="0.25">
      <c r="A103" s="427">
        <f t="shared" si="7"/>
        <v>78</v>
      </c>
      <c r="B103" s="422" t="s">
        <v>237</v>
      </c>
      <c r="C103" s="429" t="s">
        <v>238</v>
      </c>
      <c r="D103" s="125">
        <v>50700000433</v>
      </c>
      <c r="E103" s="338" t="s">
        <v>1063</v>
      </c>
      <c r="F103" s="404"/>
    </row>
    <row r="104" spans="1:6" s="99" customFormat="1" ht="18" customHeight="1" x14ac:dyDescent="0.25">
      <c r="A104" s="432" t="s">
        <v>93</v>
      </c>
      <c r="B104" s="433" t="s">
        <v>94</v>
      </c>
      <c r="C104" s="439"/>
      <c r="D104" s="435"/>
      <c r="E104" s="440"/>
      <c r="F104" s="394"/>
    </row>
    <row r="105" spans="1:6" s="99" customFormat="1" ht="22.5" customHeight="1" x14ac:dyDescent="0.25">
      <c r="A105" s="427">
        <f>A103+1</f>
        <v>79</v>
      </c>
      <c r="B105" s="422" t="s">
        <v>239</v>
      </c>
      <c r="C105" s="429" t="s">
        <v>240</v>
      </c>
      <c r="D105" s="298" t="s">
        <v>241</v>
      </c>
      <c r="E105" s="338" t="s">
        <v>1064</v>
      </c>
      <c r="F105" s="404"/>
    </row>
    <row r="106" spans="1:6" s="334" customFormat="1" ht="22.5" customHeight="1" x14ac:dyDescent="0.25">
      <c r="A106" s="427">
        <f>A105+1</f>
        <v>80</v>
      </c>
      <c r="B106" s="422" t="s">
        <v>242</v>
      </c>
      <c r="C106" s="429" t="s">
        <v>243</v>
      </c>
      <c r="D106" s="125">
        <v>11100083290</v>
      </c>
      <c r="E106" s="338" t="s">
        <v>1064</v>
      </c>
      <c r="F106" s="402"/>
    </row>
    <row r="107" spans="1:6" s="99" customFormat="1" ht="22.5" customHeight="1" x14ac:dyDescent="0.25">
      <c r="A107" s="427">
        <f t="shared" ref="A107:A109" si="8">A106+1</f>
        <v>81</v>
      </c>
      <c r="B107" s="422" t="s">
        <v>77</v>
      </c>
      <c r="C107" s="429" t="s">
        <v>244</v>
      </c>
      <c r="D107" s="298" t="s">
        <v>245</v>
      </c>
      <c r="E107" s="338" t="s">
        <v>1064</v>
      </c>
      <c r="F107" s="404"/>
    </row>
    <row r="108" spans="1:6" s="99" customFormat="1" ht="22.5" customHeight="1" x14ac:dyDescent="0.25">
      <c r="A108" s="427">
        <f t="shared" si="8"/>
        <v>82</v>
      </c>
      <c r="B108" s="422" t="s">
        <v>246</v>
      </c>
      <c r="C108" s="429" t="s">
        <v>247</v>
      </c>
      <c r="D108" s="298" t="s">
        <v>248</v>
      </c>
      <c r="E108" s="338" t="s">
        <v>1064</v>
      </c>
      <c r="F108" s="404"/>
    </row>
    <row r="109" spans="1:6" s="99" customFormat="1" ht="22.5" customHeight="1" x14ac:dyDescent="0.25">
      <c r="A109" s="427">
        <f t="shared" si="8"/>
        <v>83</v>
      </c>
      <c r="B109" s="422" t="s">
        <v>249</v>
      </c>
      <c r="C109" s="429" t="s">
        <v>250</v>
      </c>
      <c r="D109" s="298" t="s">
        <v>251</v>
      </c>
      <c r="E109" s="338" t="s">
        <v>1064</v>
      </c>
      <c r="F109" s="404"/>
    </row>
    <row r="110" spans="1:6" s="99" customFormat="1" ht="18" customHeight="1" x14ac:dyDescent="0.25">
      <c r="A110" s="432" t="s">
        <v>107</v>
      </c>
      <c r="B110" s="433" t="s">
        <v>164</v>
      </c>
      <c r="C110" s="445"/>
      <c r="D110" s="435"/>
      <c r="E110" s="440"/>
      <c r="F110" s="394"/>
    </row>
    <row r="111" spans="1:6" s="334" customFormat="1" ht="31.5" customHeight="1" x14ac:dyDescent="0.25">
      <c r="A111" s="427">
        <f>A109+1</f>
        <v>84</v>
      </c>
      <c r="B111" s="511" t="s">
        <v>252</v>
      </c>
      <c r="C111" s="512" t="s">
        <v>247</v>
      </c>
      <c r="D111" s="131" t="s">
        <v>253</v>
      </c>
      <c r="E111" s="509" t="s">
        <v>672</v>
      </c>
      <c r="F111" s="513" t="s">
        <v>254</v>
      </c>
    </row>
    <row r="112" spans="1:6" s="333" customFormat="1" ht="22.5" customHeight="1" x14ac:dyDescent="0.25">
      <c r="A112" s="427">
        <f>A111+1</f>
        <v>85</v>
      </c>
      <c r="B112" s="422" t="s">
        <v>255</v>
      </c>
      <c r="C112" s="429" t="s">
        <v>109</v>
      </c>
      <c r="D112" s="122" t="s">
        <v>256</v>
      </c>
      <c r="E112" s="338" t="s">
        <v>1064</v>
      </c>
      <c r="F112" s="403"/>
    </row>
    <row r="113" spans="1:6" s="333" customFormat="1" ht="22.5" customHeight="1" x14ac:dyDescent="0.25">
      <c r="A113" s="427">
        <f t="shared" ref="A113:A119" si="9">A112+1</f>
        <v>86</v>
      </c>
      <c r="B113" s="422" t="s">
        <v>257</v>
      </c>
      <c r="C113" s="429" t="s">
        <v>132</v>
      </c>
      <c r="D113" s="122" t="s">
        <v>258</v>
      </c>
      <c r="E113" s="338" t="s">
        <v>1064</v>
      </c>
      <c r="F113" s="403"/>
    </row>
    <row r="114" spans="1:6" s="334" customFormat="1" ht="22.5" customHeight="1" x14ac:dyDescent="0.25">
      <c r="A114" s="427">
        <f t="shared" si="9"/>
        <v>87</v>
      </c>
      <c r="B114" s="422" t="s">
        <v>259</v>
      </c>
      <c r="C114" s="429" t="s">
        <v>260</v>
      </c>
      <c r="D114" s="122" t="s">
        <v>261</v>
      </c>
      <c r="E114" s="338" t="s">
        <v>1064</v>
      </c>
      <c r="F114" s="402"/>
    </row>
    <row r="115" spans="1:6" s="334" customFormat="1" ht="22.5" customHeight="1" x14ac:dyDescent="0.25">
      <c r="A115" s="427">
        <f t="shared" si="9"/>
        <v>88</v>
      </c>
      <c r="B115" s="422" t="s">
        <v>262</v>
      </c>
      <c r="C115" s="429" t="s">
        <v>263</v>
      </c>
      <c r="D115" s="122" t="s">
        <v>264</v>
      </c>
      <c r="E115" s="338" t="s">
        <v>1064</v>
      </c>
      <c r="F115" s="402"/>
    </row>
    <row r="116" spans="1:6" s="334" customFormat="1" ht="22.5" customHeight="1" x14ac:dyDescent="0.25">
      <c r="A116" s="427">
        <f t="shared" si="9"/>
        <v>89</v>
      </c>
      <c r="B116" s="422" t="s">
        <v>265</v>
      </c>
      <c r="C116" s="429" t="s">
        <v>129</v>
      </c>
      <c r="D116" s="122" t="s">
        <v>266</v>
      </c>
      <c r="E116" s="338" t="s">
        <v>1064</v>
      </c>
      <c r="F116" s="402"/>
    </row>
    <row r="117" spans="1:6" s="334" customFormat="1" ht="33" x14ac:dyDescent="0.25">
      <c r="A117" s="427">
        <f t="shared" si="9"/>
        <v>90</v>
      </c>
      <c r="B117" s="422" t="s">
        <v>267</v>
      </c>
      <c r="C117" s="429" t="s">
        <v>268</v>
      </c>
      <c r="D117" s="122" t="s">
        <v>269</v>
      </c>
      <c r="E117" s="338" t="s">
        <v>1063</v>
      </c>
      <c r="F117" s="402"/>
    </row>
    <row r="118" spans="1:6" s="334" customFormat="1" ht="22.5" customHeight="1" x14ac:dyDescent="0.25">
      <c r="A118" s="427">
        <f t="shared" si="9"/>
        <v>91</v>
      </c>
      <c r="B118" s="422" t="s">
        <v>270</v>
      </c>
      <c r="C118" s="429" t="s">
        <v>271</v>
      </c>
      <c r="D118" s="122" t="s">
        <v>272</v>
      </c>
      <c r="E118" s="338" t="s">
        <v>1064</v>
      </c>
      <c r="F118" s="402"/>
    </row>
    <row r="119" spans="1:6" s="99" customFormat="1" ht="22.5" customHeight="1" x14ac:dyDescent="0.25">
      <c r="A119" s="427">
        <f t="shared" si="9"/>
        <v>92</v>
      </c>
      <c r="B119" s="422" t="s">
        <v>118</v>
      </c>
      <c r="C119" s="429" t="s">
        <v>273</v>
      </c>
      <c r="D119" s="122" t="s">
        <v>274</v>
      </c>
      <c r="E119" s="338" t="s">
        <v>1064</v>
      </c>
      <c r="F119" s="404"/>
    </row>
    <row r="120" spans="1:6" s="111" customFormat="1" ht="19.5" customHeight="1" x14ac:dyDescent="0.25">
      <c r="A120" s="519" t="s">
        <v>275</v>
      </c>
      <c r="B120" s="520" t="s">
        <v>276</v>
      </c>
      <c r="C120" s="524"/>
      <c r="D120" s="438"/>
      <c r="E120" s="134"/>
      <c r="F120" s="406"/>
    </row>
    <row r="121" spans="1:6" s="334" customFormat="1" ht="18" customHeight="1" x14ac:dyDescent="0.25">
      <c r="A121" s="326" t="s">
        <v>29</v>
      </c>
      <c r="B121" s="416" t="s">
        <v>30</v>
      </c>
      <c r="C121" s="417"/>
      <c r="D121" s="326"/>
      <c r="E121" s="418"/>
      <c r="F121" s="394"/>
    </row>
    <row r="122" spans="1:6" s="334" customFormat="1" ht="33" x14ac:dyDescent="0.25">
      <c r="A122" s="427">
        <f>A119+1</f>
        <v>93</v>
      </c>
      <c r="B122" s="422" t="s">
        <v>277</v>
      </c>
      <c r="C122" s="429" t="s">
        <v>278</v>
      </c>
      <c r="D122" s="298">
        <v>11100000707</v>
      </c>
      <c r="E122" s="338" t="s">
        <v>1063</v>
      </c>
      <c r="F122" s="402"/>
    </row>
    <row r="123" spans="1:6" s="334" customFormat="1" ht="22.5" customHeight="1" x14ac:dyDescent="0.25">
      <c r="A123" s="427">
        <f>A122+1</f>
        <v>94</v>
      </c>
      <c r="B123" s="422" t="s">
        <v>74</v>
      </c>
      <c r="C123" s="429" t="s">
        <v>109</v>
      </c>
      <c r="D123" s="298">
        <v>11100000732</v>
      </c>
      <c r="E123" s="338" t="s">
        <v>1064</v>
      </c>
      <c r="F123" s="402"/>
    </row>
    <row r="124" spans="1:6" s="334" customFormat="1" ht="33" x14ac:dyDescent="0.25">
      <c r="A124" s="427">
        <f t="shared" ref="A124:A133" si="10">A123+1</f>
        <v>95</v>
      </c>
      <c r="B124" s="422" t="s">
        <v>47</v>
      </c>
      <c r="C124" s="429" t="s">
        <v>279</v>
      </c>
      <c r="D124" s="298">
        <v>11100000798</v>
      </c>
      <c r="E124" s="338" t="s">
        <v>1063</v>
      </c>
      <c r="F124" s="402"/>
    </row>
    <row r="125" spans="1:6" s="334" customFormat="1" ht="33" x14ac:dyDescent="0.25">
      <c r="A125" s="427">
        <f t="shared" si="10"/>
        <v>96</v>
      </c>
      <c r="B125" s="422" t="s">
        <v>280</v>
      </c>
      <c r="C125" s="429" t="s">
        <v>88</v>
      </c>
      <c r="D125" s="298">
        <v>11100083384</v>
      </c>
      <c r="E125" s="338" t="s">
        <v>1063</v>
      </c>
      <c r="F125" s="402"/>
    </row>
    <row r="126" spans="1:6" s="334" customFormat="1" ht="33" x14ac:dyDescent="0.25">
      <c r="A126" s="427">
        <f t="shared" si="10"/>
        <v>97</v>
      </c>
      <c r="B126" s="422" t="s">
        <v>281</v>
      </c>
      <c r="C126" s="429" t="s">
        <v>282</v>
      </c>
      <c r="D126" s="298">
        <v>11100000782</v>
      </c>
      <c r="E126" s="338" t="s">
        <v>1063</v>
      </c>
      <c r="F126" s="402"/>
    </row>
    <row r="127" spans="1:6" s="334" customFormat="1" ht="41.45" customHeight="1" x14ac:dyDescent="0.25">
      <c r="A127" s="427">
        <f t="shared" si="10"/>
        <v>98</v>
      </c>
      <c r="B127" s="422" t="s">
        <v>283</v>
      </c>
      <c r="C127" s="429" t="s">
        <v>284</v>
      </c>
      <c r="D127" s="298">
        <v>11100115707</v>
      </c>
      <c r="E127" s="338" t="s">
        <v>1063</v>
      </c>
      <c r="F127" s="402"/>
    </row>
    <row r="128" spans="1:6" s="334" customFormat="1" ht="33" x14ac:dyDescent="0.25">
      <c r="A128" s="427">
        <f t="shared" si="10"/>
        <v>99</v>
      </c>
      <c r="B128" s="422" t="s">
        <v>285</v>
      </c>
      <c r="C128" s="429" t="s">
        <v>286</v>
      </c>
      <c r="D128" s="298">
        <v>11100115705</v>
      </c>
      <c r="E128" s="338" t="s">
        <v>1063</v>
      </c>
      <c r="F128" s="402"/>
    </row>
    <row r="129" spans="1:6" s="334" customFormat="1" ht="33" x14ac:dyDescent="0.25">
      <c r="A129" s="427">
        <f t="shared" si="10"/>
        <v>100</v>
      </c>
      <c r="B129" s="422" t="s">
        <v>287</v>
      </c>
      <c r="C129" s="429" t="s">
        <v>288</v>
      </c>
      <c r="D129" s="298">
        <v>40400000575</v>
      </c>
      <c r="E129" s="338" t="s">
        <v>1063</v>
      </c>
      <c r="F129" s="402"/>
    </row>
    <row r="130" spans="1:6" s="334" customFormat="1" ht="33" x14ac:dyDescent="0.25">
      <c r="A130" s="427">
        <f>A129+1</f>
        <v>101</v>
      </c>
      <c r="B130" s="422" t="s">
        <v>47</v>
      </c>
      <c r="C130" s="429" t="s">
        <v>217</v>
      </c>
      <c r="D130" s="298">
        <v>50700000362</v>
      </c>
      <c r="E130" s="338" t="s">
        <v>1063</v>
      </c>
      <c r="F130" s="402"/>
    </row>
    <row r="131" spans="1:6" s="334" customFormat="1" ht="33" x14ac:dyDescent="0.25">
      <c r="A131" s="427">
        <f t="shared" si="10"/>
        <v>102</v>
      </c>
      <c r="B131" s="422" t="s">
        <v>289</v>
      </c>
      <c r="C131" s="429" t="s">
        <v>290</v>
      </c>
      <c r="D131" s="298">
        <v>50700000428</v>
      </c>
      <c r="E131" s="338" t="s">
        <v>1063</v>
      </c>
      <c r="F131" s="407"/>
    </row>
    <row r="132" spans="1:6" s="334" customFormat="1" ht="47.25" x14ac:dyDescent="0.25">
      <c r="A132" s="427">
        <f t="shared" si="10"/>
        <v>103</v>
      </c>
      <c r="B132" s="424" t="s">
        <v>291</v>
      </c>
      <c r="C132" s="429" t="s">
        <v>292</v>
      </c>
      <c r="D132" s="449">
        <v>80600000227</v>
      </c>
      <c r="E132" s="338" t="s">
        <v>1064</v>
      </c>
      <c r="F132" s="396" t="s">
        <v>293</v>
      </c>
    </row>
    <row r="133" spans="1:6" s="55" customFormat="1" ht="45.2" customHeight="1" x14ac:dyDescent="0.25">
      <c r="A133" s="427">
        <f t="shared" si="10"/>
        <v>104</v>
      </c>
      <c r="B133" s="424" t="s">
        <v>294</v>
      </c>
      <c r="C133" s="429" t="s">
        <v>150</v>
      </c>
      <c r="D133" s="298">
        <v>11100115720</v>
      </c>
      <c r="E133" s="338" t="s">
        <v>1063</v>
      </c>
      <c r="F133" s="396"/>
    </row>
    <row r="134" spans="1:6" s="99" customFormat="1" ht="18" customHeight="1" x14ac:dyDescent="0.25">
      <c r="A134" s="432" t="s">
        <v>107</v>
      </c>
      <c r="B134" s="433" t="s">
        <v>164</v>
      </c>
      <c r="C134" s="445"/>
      <c r="D134" s="435"/>
      <c r="E134" s="440"/>
      <c r="F134" s="394"/>
    </row>
    <row r="135" spans="1:6" s="99" customFormat="1" ht="33.950000000000003" customHeight="1" x14ac:dyDescent="0.25">
      <c r="A135" s="427">
        <f>A133+1</f>
        <v>105</v>
      </c>
      <c r="B135" s="422" t="s">
        <v>295</v>
      </c>
      <c r="C135" s="429" t="s">
        <v>119</v>
      </c>
      <c r="D135" s="298" t="s">
        <v>296</v>
      </c>
      <c r="E135" s="338" t="s">
        <v>1063</v>
      </c>
      <c r="F135" s="408"/>
    </row>
    <row r="136" spans="1:6" s="99" customFormat="1" ht="33" x14ac:dyDescent="0.25">
      <c r="A136" s="427">
        <f>A135+1</f>
        <v>106</v>
      </c>
      <c r="B136" s="422" t="s">
        <v>297</v>
      </c>
      <c r="C136" s="429" t="s">
        <v>298</v>
      </c>
      <c r="D136" s="298" t="s">
        <v>299</v>
      </c>
      <c r="E136" s="338" t="s">
        <v>1063</v>
      </c>
      <c r="F136" s="404"/>
    </row>
    <row r="137" spans="1:6" s="99" customFormat="1" ht="33" x14ac:dyDescent="0.25">
      <c r="A137" s="427">
        <f t="shared" ref="A137:A138" si="11">A136+1</f>
        <v>107</v>
      </c>
      <c r="B137" s="422" t="s">
        <v>300</v>
      </c>
      <c r="C137" s="429" t="s">
        <v>301</v>
      </c>
      <c r="D137" s="298" t="s">
        <v>302</v>
      </c>
      <c r="E137" s="338" t="s">
        <v>1063</v>
      </c>
      <c r="F137" s="404"/>
    </row>
    <row r="138" spans="1:6" s="99" customFormat="1" ht="33" x14ac:dyDescent="0.25">
      <c r="A138" s="427">
        <f t="shared" si="11"/>
        <v>108</v>
      </c>
      <c r="B138" s="422" t="s">
        <v>47</v>
      </c>
      <c r="C138" s="429" t="s">
        <v>303</v>
      </c>
      <c r="D138" s="298" t="s">
        <v>304</v>
      </c>
      <c r="E138" s="338" t="s">
        <v>1063</v>
      </c>
      <c r="F138" s="404"/>
    </row>
    <row r="139" spans="1:6" s="111" customFormat="1" ht="19.5" customHeight="1" x14ac:dyDescent="0.25">
      <c r="A139" s="519" t="s">
        <v>305</v>
      </c>
      <c r="B139" s="520" t="s">
        <v>306</v>
      </c>
      <c r="C139" s="524"/>
      <c r="D139" s="438"/>
      <c r="E139" s="134"/>
      <c r="F139" s="406"/>
    </row>
    <row r="140" spans="1:6" s="334" customFormat="1" ht="18" customHeight="1" x14ac:dyDescent="0.25">
      <c r="A140" s="326" t="s">
        <v>29</v>
      </c>
      <c r="B140" s="416" t="s">
        <v>30</v>
      </c>
      <c r="C140" s="417"/>
      <c r="D140" s="326"/>
      <c r="E140" s="418"/>
      <c r="F140" s="394"/>
    </row>
    <row r="141" spans="1:6" s="334" customFormat="1" ht="47.25" x14ac:dyDescent="0.25">
      <c r="A141" s="427">
        <f>A138+1</f>
        <v>109</v>
      </c>
      <c r="B141" s="422" t="s">
        <v>307</v>
      </c>
      <c r="C141" s="429" t="s">
        <v>250</v>
      </c>
      <c r="D141" s="298">
        <v>11100000746</v>
      </c>
      <c r="E141" s="338" t="s">
        <v>1064</v>
      </c>
      <c r="F141" s="396" t="s">
        <v>1078</v>
      </c>
    </row>
    <row r="142" spans="1:6" s="333" customFormat="1" ht="22.5" customHeight="1" x14ac:dyDescent="0.25">
      <c r="A142" s="427">
        <f>A141+1</f>
        <v>110</v>
      </c>
      <c r="B142" s="422" t="s">
        <v>308</v>
      </c>
      <c r="C142" s="429" t="s">
        <v>48</v>
      </c>
      <c r="D142" s="298">
        <v>31000001254</v>
      </c>
      <c r="E142" s="338" t="s">
        <v>1064</v>
      </c>
      <c r="F142" s="389"/>
    </row>
    <row r="143" spans="1:6" s="333" customFormat="1" ht="18" customHeight="1" x14ac:dyDescent="0.25">
      <c r="A143" s="432" t="s">
        <v>107</v>
      </c>
      <c r="B143" s="433" t="s">
        <v>164</v>
      </c>
      <c r="C143" s="445"/>
      <c r="D143" s="435"/>
      <c r="E143" s="440"/>
      <c r="F143" s="394"/>
    </row>
    <row r="144" spans="1:6" s="334" customFormat="1" ht="22.5" customHeight="1" x14ac:dyDescent="0.25">
      <c r="A144" s="427">
        <f>A142+1</f>
        <v>111</v>
      </c>
      <c r="B144" s="450" t="s">
        <v>309</v>
      </c>
      <c r="C144" s="429" t="s">
        <v>45</v>
      </c>
      <c r="D144" s="298" t="s">
        <v>310</v>
      </c>
      <c r="E144" s="338" t="s">
        <v>1064</v>
      </c>
      <c r="F144" s="395"/>
    </row>
    <row r="145" spans="1:6" s="111" customFormat="1" ht="19.5" customHeight="1" x14ac:dyDescent="0.25">
      <c r="A145" s="519" t="s">
        <v>311</v>
      </c>
      <c r="B145" s="523" t="s">
        <v>312</v>
      </c>
      <c r="C145" s="524"/>
      <c r="D145" s="438"/>
      <c r="E145" s="134"/>
      <c r="F145" s="406"/>
    </row>
    <row r="146" spans="1:6" s="334" customFormat="1" ht="18" customHeight="1" x14ac:dyDescent="0.25">
      <c r="A146" s="326" t="s">
        <v>29</v>
      </c>
      <c r="B146" s="416" t="s">
        <v>30</v>
      </c>
      <c r="C146" s="417"/>
      <c r="D146" s="326"/>
      <c r="E146" s="418"/>
      <c r="F146" s="394"/>
    </row>
    <row r="147" spans="1:6" s="334" customFormat="1" ht="33" x14ac:dyDescent="0.25">
      <c r="A147" s="427">
        <f>A144+1</f>
        <v>112</v>
      </c>
      <c r="B147" s="422" t="s">
        <v>121</v>
      </c>
      <c r="C147" s="429" t="s">
        <v>313</v>
      </c>
      <c r="D147" s="451" t="s">
        <v>314</v>
      </c>
      <c r="E147" s="338" t="s">
        <v>1063</v>
      </c>
      <c r="F147" s="397"/>
    </row>
    <row r="148" spans="1:6" s="333" customFormat="1" ht="22.5" customHeight="1" x14ac:dyDescent="0.25">
      <c r="A148" s="427">
        <f>A147+1</f>
        <v>113</v>
      </c>
      <c r="B148" s="422" t="s">
        <v>315</v>
      </c>
      <c r="C148" s="429" t="s">
        <v>316</v>
      </c>
      <c r="D148" s="451" t="s">
        <v>317</v>
      </c>
      <c r="E148" s="338" t="s">
        <v>1064</v>
      </c>
      <c r="F148" s="398"/>
    </row>
    <row r="149" spans="1:6" s="333" customFormat="1" ht="22.5" customHeight="1" x14ac:dyDescent="0.25">
      <c r="A149" s="427">
        <f>A148+1</f>
        <v>114</v>
      </c>
      <c r="B149" s="422" t="s">
        <v>318</v>
      </c>
      <c r="C149" s="429" t="s">
        <v>91</v>
      </c>
      <c r="D149" s="451" t="s">
        <v>319</v>
      </c>
      <c r="E149" s="338" t="s">
        <v>1064</v>
      </c>
      <c r="F149" s="398"/>
    </row>
    <row r="150" spans="1:6" s="334" customFormat="1" ht="18" customHeight="1" x14ac:dyDescent="0.25">
      <c r="A150" s="432" t="s">
        <v>107</v>
      </c>
      <c r="B150" s="433" t="s">
        <v>164</v>
      </c>
      <c r="C150" s="445"/>
      <c r="D150" s="435"/>
      <c r="E150" s="440"/>
      <c r="F150" s="394"/>
    </row>
    <row r="151" spans="1:6" s="99" customFormat="1" ht="22.5" customHeight="1" x14ac:dyDescent="0.25">
      <c r="A151" s="427">
        <f>A149+1</f>
        <v>115</v>
      </c>
      <c r="B151" s="422" t="s">
        <v>320</v>
      </c>
      <c r="C151" s="429" t="s">
        <v>321</v>
      </c>
      <c r="D151" s="452" t="s">
        <v>322</v>
      </c>
      <c r="E151" s="338" t="s">
        <v>1064</v>
      </c>
      <c r="F151" s="399"/>
    </row>
    <row r="152" spans="1:6" s="99" customFormat="1" ht="22.5" customHeight="1" x14ac:dyDescent="0.25">
      <c r="A152" s="427">
        <f>A151+1</f>
        <v>116</v>
      </c>
      <c r="B152" s="422" t="s">
        <v>323</v>
      </c>
      <c r="C152" s="429" t="s">
        <v>324</v>
      </c>
      <c r="D152" s="452" t="s">
        <v>325</v>
      </c>
      <c r="E152" s="338" t="s">
        <v>1064</v>
      </c>
      <c r="F152" s="399"/>
    </row>
    <row r="153" spans="1:6" s="99" customFormat="1" ht="22.5" customHeight="1" x14ac:dyDescent="0.25">
      <c r="A153" s="427">
        <f t="shared" ref="A153:A154" si="12">A152+1</f>
        <v>117</v>
      </c>
      <c r="B153" s="422" t="s">
        <v>165</v>
      </c>
      <c r="C153" s="429" t="s">
        <v>284</v>
      </c>
      <c r="D153" s="453" t="s">
        <v>326</v>
      </c>
      <c r="E153" s="338" t="s">
        <v>1064</v>
      </c>
      <c r="F153" s="398"/>
    </row>
    <row r="154" spans="1:6" s="99" customFormat="1" ht="33" x14ac:dyDescent="0.25">
      <c r="A154" s="427">
        <f t="shared" si="12"/>
        <v>118</v>
      </c>
      <c r="B154" s="422" t="s">
        <v>327</v>
      </c>
      <c r="C154" s="429" t="s">
        <v>328</v>
      </c>
      <c r="D154" s="452" t="s">
        <v>329</v>
      </c>
      <c r="E154" s="338" t="s">
        <v>1063</v>
      </c>
      <c r="F154" s="399"/>
    </row>
    <row r="155" spans="1:6" s="99" customFormat="1" ht="19.5" customHeight="1" x14ac:dyDescent="0.25">
      <c r="A155" s="519" t="s">
        <v>330</v>
      </c>
      <c r="B155" s="523" t="s">
        <v>331</v>
      </c>
      <c r="C155" s="524"/>
      <c r="D155" s="454"/>
      <c r="E155" s="134"/>
      <c r="F155" s="400"/>
    </row>
    <row r="156" spans="1:6" s="334" customFormat="1" ht="18" customHeight="1" x14ac:dyDescent="0.25">
      <c r="A156" s="326" t="s">
        <v>29</v>
      </c>
      <c r="B156" s="416" t="s">
        <v>30</v>
      </c>
      <c r="C156" s="417"/>
      <c r="D156" s="326"/>
      <c r="E156" s="418"/>
      <c r="F156" s="394"/>
    </row>
    <row r="157" spans="1:6" s="55" customFormat="1" ht="22.5" customHeight="1" x14ac:dyDescent="0.25">
      <c r="A157" s="295">
        <f>A154+1</f>
        <v>119</v>
      </c>
      <c r="B157" s="424" t="s">
        <v>74</v>
      </c>
      <c r="C157" s="429" t="s">
        <v>332</v>
      </c>
      <c r="D157" s="298">
        <v>40800000177</v>
      </c>
      <c r="E157" s="338" t="s">
        <v>1064</v>
      </c>
      <c r="F157" s="395"/>
    </row>
    <row r="158" spans="1:6" s="148" customFormat="1" ht="47.25" x14ac:dyDescent="0.25">
      <c r="A158" s="295">
        <f>A157+1</f>
        <v>120</v>
      </c>
      <c r="B158" s="422" t="s">
        <v>333</v>
      </c>
      <c r="C158" s="429" t="s">
        <v>69</v>
      </c>
      <c r="D158" s="298">
        <v>40800000380</v>
      </c>
      <c r="E158" s="338" t="s">
        <v>1064</v>
      </c>
      <c r="F158" s="389" t="s">
        <v>1079</v>
      </c>
    </row>
    <row r="159" spans="1:6" s="99" customFormat="1" ht="18" customHeight="1" x14ac:dyDescent="0.25">
      <c r="A159" s="326" t="s">
        <v>335</v>
      </c>
      <c r="B159" s="416" t="s">
        <v>336</v>
      </c>
      <c r="C159" s="417"/>
      <c r="D159" s="326"/>
      <c r="E159" s="418"/>
      <c r="F159" s="394"/>
    </row>
    <row r="160" spans="1:6" s="151" customFormat="1" ht="37.700000000000003" customHeight="1" x14ac:dyDescent="0.25">
      <c r="A160" s="295">
        <f>A158+1</f>
        <v>121</v>
      </c>
      <c r="B160" s="424" t="s">
        <v>337</v>
      </c>
      <c r="C160" s="429" t="s">
        <v>228</v>
      </c>
      <c r="D160" s="455">
        <v>81200000317</v>
      </c>
      <c r="E160" s="338" t="s">
        <v>1063</v>
      </c>
      <c r="F160" s="409"/>
    </row>
    <row r="161" spans="1:6" s="153" customFormat="1" ht="19.5" customHeight="1" x14ac:dyDescent="0.25">
      <c r="A161" s="519" t="s">
        <v>34</v>
      </c>
      <c r="B161" s="523" t="s">
        <v>338</v>
      </c>
      <c r="C161" s="524"/>
      <c r="D161" s="456"/>
      <c r="E161" s="134"/>
      <c r="F161" s="400"/>
    </row>
    <row r="162" spans="1:6" s="154" customFormat="1" ht="18" customHeight="1" x14ac:dyDescent="0.25">
      <c r="A162" s="326" t="s">
        <v>29</v>
      </c>
      <c r="B162" s="416" t="s">
        <v>30</v>
      </c>
      <c r="C162" s="417"/>
      <c r="D162" s="326"/>
      <c r="E162" s="418"/>
      <c r="F162" s="394"/>
    </row>
    <row r="163" spans="1:6" s="154" customFormat="1" ht="33" customHeight="1" x14ac:dyDescent="0.25">
      <c r="A163" s="427">
        <f>A160+1</f>
        <v>122</v>
      </c>
      <c r="B163" s="422" t="s">
        <v>339</v>
      </c>
      <c r="C163" s="429" t="s">
        <v>129</v>
      </c>
      <c r="D163" s="298">
        <v>11100083326</v>
      </c>
      <c r="E163" s="338" t="s">
        <v>1063</v>
      </c>
      <c r="F163" s="397"/>
    </row>
    <row r="164" spans="1:6" s="334" customFormat="1" ht="33" x14ac:dyDescent="0.25">
      <c r="A164" s="427">
        <f>A163+1</f>
        <v>123</v>
      </c>
      <c r="B164" s="422" t="s">
        <v>340</v>
      </c>
      <c r="C164" s="423" t="s">
        <v>32</v>
      </c>
      <c r="D164" s="298">
        <v>40800000361</v>
      </c>
      <c r="E164" s="338" t="s">
        <v>1063</v>
      </c>
      <c r="F164" s="402"/>
    </row>
    <row r="165" spans="1:6" s="153" customFormat="1" ht="18" customHeight="1" x14ac:dyDescent="0.25">
      <c r="A165" s="432" t="s">
        <v>107</v>
      </c>
      <c r="B165" s="433" t="s">
        <v>164</v>
      </c>
      <c r="C165" s="445"/>
      <c r="D165" s="435"/>
      <c r="E165" s="440"/>
      <c r="F165" s="394"/>
    </row>
    <row r="166" spans="1:6" s="156" customFormat="1" ht="22.5" customHeight="1" x14ac:dyDescent="0.25">
      <c r="A166" s="427">
        <f>A164+1</f>
        <v>124</v>
      </c>
      <c r="B166" s="422" t="s">
        <v>341</v>
      </c>
      <c r="C166" s="429" t="s">
        <v>342</v>
      </c>
      <c r="D166" s="298" t="s">
        <v>343</v>
      </c>
      <c r="E166" s="338" t="s">
        <v>1064</v>
      </c>
      <c r="F166" s="401"/>
    </row>
    <row r="167" spans="1:6" s="156" customFormat="1" ht="47.25" x14ac:dyDescent="0.25">
      <c r="A167" s="427">
        <f>A166+1</f>
        <v>125</v>
      </c>
      <c r="B167" s="422" t="s">
        <v>283</v>
      </c>
      <c r="C167" s="429" t="s">
        <v>344</v>
      </c>
      <c r="D167" s="157" t="s">
        <v>345</v>
      </c>
      <c r="E167" s="338" t="s">
        <v>1064</v>
      </c>
      <c r="F167" s="398" t="s">
        <v>1079</v>
      </c>
    </row>
    <row r="168" spans="1:6" s="156" customFormat="1" ht="22.5" customHeight="1" x14ac:dyDescent="0.25">
      <c r="A168" s="427">
        <f>A167+1</f>
        <v>126</v>
      </c>
      <c r="B168" s="422" t="s">
        <v>346</v>
      </c>
      <c r="C168" s="429" t="s">
        <v>347</v>
      </c>
      <c r="D168" s="157" t="s">
        <v>348</v>
      </c>
      <c r="E168" s="338" t="s">
        <v>1064</v>
      </c>
      <c r="F168" s="401"/>
    </row>
    <row r="169" spans="1:6" s="156" customFormat="1" ht="19.5" customHeight="1" x14ac:dyDescent="0.25">
      <c r="A169" s="519" t="s">
        <v>349</v>
      </c>
      <c r="B169" s="523" t="s">
        <v>350</v>
      </c>
      <c r="C169" s="524"/>
      <c r="D169" s="456"/>
      <c r="E169" s="134"/>
      <c r="F169" s="400"/>
    </row>
    <row r="170" spans="1:6" s="334" customFormat="1" ht="18" customHeight="1" x14ac:dyDescent="0.25">
      <c r="A170" s="326" t="s">
        <v>29</v>
      </c>
      <c r="B170" s="416" t="s">
        <v>30</v>
      </c>
      <c r="C170" s="417"/>
      <c r="D170" s="326"/>
      <c r="E170" s="418"/>
      <c r="F170" s="394"/>
    </row>
    <row r="171" spans="1:6" s="334" customFormat="1" ht="22.5" customHeight="1" x14ac:dyDescent="0.25">
      <c r="A171" s="427">
        <f>A168+1</f>
        <v>127</v>
      </c>
      <c r="B171" s="422" t="s">
        <v>351</v>
      </c>
      <c r="C171" s="423" t="s">
        <v>352</v>
      </c>
      <c r="D171" s="298">
        <v>11100000785</v>
      </c>
      <c r="E171" s="338" t="s">
        <v>1064</v>
      </c>
      <c r="F171" s="402"/>
    </row>
    <row r="172" spans="1:6" s="333" customFormat="1" ht="22.5" customHeight="1" x14ac:dyDescent="0.25">
      <c r="A172" s="427">
        <f>A171+1</f>
        <v>128</v>
      </c>
      <c r="B172" s="422" t="s">
        <v>353</v>
      </c>
      <c r="C172" s="423" t="s">
        <v>91</v>
      </c>
      <c r="D172" s="298">
        <v>11100115711</v>
      </c>
      <c r="E172" s="338" t="s">
        <v>1064</v>
      </c>
      <c r="F172" s="403"/>
    </row>
    <row r="173" spans="1:6" s="99" customFormat="1" ht="18" customHeight="1" x14ac:dyDescent="0.25">
      <c r="A173" s="326" t="s">
        <v>107</v>
      </c>
      <c r="B173" s="416" t="s">
        <v>108</v>
      </c>
      <c r="C173" s="417"/>
      <c r="D173" s="326"/>
      <c r="E173" s="418"/>
      <c r="F173" s="394"/>
    </row>
    <row r="174" spans="1:6" s="99" customFormat="1" ht="22.5" customHeight="1" x14ac:dyDescent="0.25">
      <c r="A174" s="427">
        <f>A172+1</f>
        <v>129</v>
      </c>
      <c r="B174" s="457" t="s">
        <v>161</v>
      </c>
      <c r="C174" s="458" t="s">
        <v>354</v>
      </c>
      <c r="D174" s="447" t="s">
        <v>355</v>
      </c>
      <c r="E174" s="338" t="s">
        <v>1064</v>
      </c>
      <c r="F174" s="404"/>
    </row>
    <row r="175" spans="1:6" s="156" customFormat="1" ht="19.5" customHeight="1" x14ac:dyDescent="0.25">
      <c r="A175" s="519" t="s">
        <v>356</v>
      </c>
      <c r="B175" s="523" t="s">
        <v>357</v>
      </c>
      <c r="C175" s="524"/>
      <c r="D175" s="456"/>
      <c r="E175" s="134"/>
      <c r="F175" s="400"/>
    </row>
    <row r="176" spans="1:6" s="334" customFormat="1" ht="18" customHeight="1" x14ac:dyDescent="0.25">
      <c r="A176" s="326" t="s">
        <v>29</v>
      </c>
      <c r="B176" s="416" t="s">
        <v>30</v>
      </c>
      <c r="C176" s="417"/>
      <c r="D176" s="326"/>
      <c r="E176" s="418"/>
      <c r="F176" s="394"/>
    </row>
    <row r="177" spans="1:6" s="334" customFormat="1" ht="22.5" customHeight="1" x14ac:dyDescent="0.25">
      <c r="A177" s="427">
        <f>A174+1</f>
        <v>130</v>
      </c>
      <c r="B177" s="422" t="s">
        <v>358</v>
      </c>
      <c r="C177" s="423" t="s">
        <v>359</v>
      </c>
      <c r="D177" s="298">
        <v>11100082715</v>
      </c>
      <c r="E177" s="338" t="s">
        <v>1064</v>
      </c>
      <c r="F177" s="402"/>
    </row>
    <row r="178" spans="1:6" s="333" customFormat="1" ht="22.5" customHeight="1" x14ac:dyDescent="0.25">
      <c r="A178" s="427">
        <f>A177+1</f>
        <v>131</v>
      </c>
      <c r="B178" s="422" t="s">
        <v>360</v>
      </c>
      <c r="C178" s="423" t="s">
        <v>361</v>
      </c>
      <c r="D178" s="298">
        <v>40700000674</v>
      </c>
      <c r="E178" s="338" t="s">
        <v>1064</v>
      </c>
      <c r="F178" s="403"/>
    </row>
    <row r="179" spans="1:6" s="333" customFormat="1" ht="22.5" customHeight="1" x14ac:dyDescent="0.25">
      <c r="A179" s="427">
        <f t="shared" ref="A179:A180" si="13">A178+1</f>
        <v>132</v>
      </c>
      <c r="B179" s="422" t="s">
        <v>362</v>
      </c>
      <c r="C179" s="423" t="s">
        <v>363</v>
      </c>
      <c r="D179" s="298">
        <v>11100000754</v>
      </c>
      <c r="E179" s="338" t="s">
        <v>1064</v>
      </c>
      <c r="F179" s="403"/>
    </row>
    <row r="180" spans="1:6" s="334" customFormat="1" ht="33" x14ac:dyDescent="0.25">
      <c r="A180" s="427">
        <f t="shared" si="13"/>
        <v>133</v>
      </c>
      <c r="B180" s="422" t="s">
        <v>364</v>
      </c>
      <c r="C180" s="423" t="s">
        <v>150</v>
      </c>
      <c r="D180" s="298">
        <v>40400000544</v>
      </c>
      <c r="E180" s="338" t="s">
        <v>1063</v>
      </c>
      <c r="F180" s="402"/>
    </row>
    <row r="181" spans="1:6" s="334" customFormat="1" ht="18" customHeight="1" x14ac:dyDescent="0.25">
      <c r="A181" s="326" t="s">
        <v>107</v>
      </c>
      <c r="B181" s="416" t="s">
        <v>108</v>
      </c>
      <c r="C181" s="417"/>
      <c r="D181" s="326"/>
      <c r="E181" s="418"/>
      <c r="F181" s="394"/>
    </row>
    <row r="182" spans="1:6" s="334" customFormat="1" ht="22.5" customHeight="1" x14ac:dyDescent="0.25">
      <c r="A182" s="427">
        <f>A180+1</f>
        <v>134</v>
      </c>
      <c r="B182" s="422" t="s">
        <v>365</v>
      </c>
      <c r="C182" s="423" t="s">
        <v>366</v>
      </c>
      <c r="D182" s="298" t="s">
        <v>367</v>
      </c>
      <c r="E182" s="338" t="s">
        <v>1064</v>
      </c>
      <c r="F182" s="402"/>
    </row>
    <row r="183" spans="1:6" s="99" customFormat="1" ht="22.5" customHeight="1" x14ac:dyDescent="0.25">
      <c r="A183" s="427">
        <f>A182+1</f>
        <v>135</v>
      </c>
      <c r="B183" s="422" t="s">
        <v>47</v>
      </c>
      <c r="C183" s="423" t="s">
        <v>250</v>
      </c>
      <c r="D183" s="298" t="s">
        <v>368</v>
      </c>
      <c r="E183" s="338" t="s">
        <v>1064</v>
      </c>
      <c r="F183" s="404"/>
    </row>
    <row r="184" spans="1:6" s="156" customFormat="1" ht="19.5" customHeight="1" x14ac:dyDescent="0.25">
      <c r="A184" s="519" t="s">
        <v>369</v>
      </c>
      <c r="B184" s="523" t="s">
        <v>370</v>
      </c>
      <c r="C184" s="524"/>
      <c r="D184" s="456"/>
      <c r="E184" s="134"/>
      <c r="F184" s="400"/>
    </row>
    <row r="185" spans="1:6" s="334" customFormat="1" ht="18" customHeight="1" x14ac:dyDescent="0.25">
      <c r="A185" s="326" t="s">
        <v>29</v>
      </c>
      <c r="B185" s="416" t="s">
        <v>30</v>
      </c>
      <c r="C185" s="417"/>
      <c r="D185" s="326"/>
      <c r="E185" s="418"/>
      <c r="F185" s="394"/>
    </row>
    <row r="186" spans="1:6" s="334" customFormat="1" ht="22.5" customHeight="1" x14ac:dyDescent="0.25">
      <c r="A186" s="427">
        <f>A183+1</f>
        <v>136</v>
      </c>
      <c r="B186" s="422" t="s">
        <v>207</v>
      </c>
      <c r="C186" s="423" t="s">
        <v>371</v>
      </c>
      <c r="D186" s="298">
        <v>11100083302</v>
      </c>
      <c r="E186" s="338" t="s">
        <v>1064</v>
      </c>
      <c r="F186" s="397"/>
    </row>
    <row r="187" spans="1:6" s="334" customFormat="1" ht="18" customHeight="1" x14ac:dyDescent="0.25">
      <c r="A187" s="326" t="s">
        <v>83</v>
      </c>
      <c r="B187" s="416" t="s">
        <v>84</v>
      </c>
      <c r="C187" s="417"/>
      <c r="D187" s="326"/>
      <c r="E187" s="418"/>
      <c r="F187" s="394"/>
    </row>
    <row r="188" spans="1:6" s="333" customFormat="1" ht="22.5" customHeight="1" x14ac:dyDescent="0.25">
      <c r="A188" s="427">
        <f>A186+1</f>
        <v>137</v>
      </c>
      <c r="B188" s="422" t="s">
        <v>372</v>
      </c>
      <c r="C188" s="423" t="s">
        <v>212</v>
      </c>
      <c r="D188" s="298">
        <v>11100083298</v>
      </c>
      <c r="E188" s="338" t="s">
        <v>1064</v>
      </c>
      <c r="F188" s="398"/>
    </row>
    <row r="189" spans="1:6" s="333" customFormat="1" ht="18" customHeight="1" x14ac:dyDescent="0.25">
      <c r="A189" s="326" t="s">
        <v>107</v>
      </c>
      <c r="B189" s="459" t="s">
        <v>108</v>
      </c>
      <c r="C189" s="417"/>
      <c r="D189" s="326"/>
      <c r="E189" s="418"/>
      <c r="F189" s="394"/>
    </row>
    <row r="190" spans="1:6" s="334" customFormat="1" ht="22.5" customHeight="1" x14ac:dyDescent="0.25">
      <c r="A190" s="427">
        <f>A188+1</f>
        <v>138</v>
      </c>
      <c r="B190" s="460" t="s">
        <v>373</v>
      </c>
      <c r="C190" s="461" t="s">
        <v>223</v>
      </c>
      <c r="D190" s="298" t="s">
        <v>374</v>
      </c>
      <c r="E190" s="338" t="s">
        <v>1064</v>
      </c>
      <c r="F190" s="397"/>
    </row>
    <row r="191" spans="1:6" s="111" customFormat="1" ht="19.5" customHeight="1" x14ac:dyDescent="0.25">
      <c r="A191" s="519" t="s">
        <v>375</v>
      </c>
      <c r="B191" s="525" t="s">
        <v>376</v>
      </c>
      <c r="C191" s="524"/>
      <c r="D191" s="438"/>
      <c r="E191" s="134"/>
      <c r="F191" s="406"/>
    </row>
    <row r="192" spans="1:6" s="334" customFormat="1" ht="18" customHeight="1" x14ac:dyDescent="0.25">
      <c r="A192" s="326" t="s">
        <v>29</v>
      </c>
      <c r="B192" s="416" t="s">
        <v>30</v>
      </c>
      <c r="C192" s="417"/>
      <c r="D192" s="326"/>
      <c r="E192" s="418"/>
      <c r="F192" s="394"/>
    </row>
    <row r="193" spans="1:6" s="334" customFormat="1" ht="33" x14ac:dyDescent="0.25">
      <c r="A193" s="295">
        <f>A190+1</f>
        <v>139</v>
      </c>
      <c r="B193" s="462" t="s">
        <v>377</v>
      </c>
      <c r="C193" s="463" t="s">
        <v>62</v>
      </c>
      <c r="D193" s="330" t="s">
        <v>378</v>
      </c>
      <c r="E193" s="338" t="s">
        <v>1063</v>
      </c>
      <c r="F193" s="397"/>
    </row>
    <row r="194" spans="1:6" s="334" customFormat="1" ht="47.25" x14ac:dyDescent="0.25">
      <c r="A194" s="295">
        <f>A193+1</f>
        <v>140</v>
      </c>
      <c r="B194" s="462" t="s">
        <v>379</v>
      </c>
      <c r="C194" s="463" t="s">
        <v>263</v>
      </c>
      <c r="D194" s="464" t="s">
        <v>380</v>
      </c>
      <c r="E194" s="338" t="s">
        <v>1064</v>
      </c>
      <c r="F194" s="396" t="s">
        <v>1069</v>
      </c>
    </row>
    <row r="195" spans="1:6" s="334" customFormat="1" ht="22.5" customHeight="1" x14ac:dyDescent="0.25">
      <c r="A195" s="295">
        <f t="shared" ref="A195:A224" si="14">A194+1</f>
        <v>141</v>
      </c>
      <c r="B195" s="462" t="s">
        <v>382</v>
      </c>
      <c r="C195" s="463" t="s">
        <v>263</v>
      </c>
      <c r="D195" s="330" t="s">
        <v>383</v>
      </c>
      <c r="E195" s="338" t="s">
        <v>1064</v>
      </c>
      <c r="F195" s="397"/>
    </row>
    <row r="196" spans="1:6" s="334" customFormat="1" ht="22.5" customHeight="1" x14ac:dyDescent="0.25">
      <c r="A196" s="295">
        <f t="shared" si="14"/>
        <v>142</v>
      </c>
      <c r="B196" s="462" t="s">
        <v>384</v>
      </c>
      <c r="C196" s="463" t="s">
        <v>385</v>
      </c>
      <c r="D196" s="330" t="s">
        <v>386</v>
      </c>
      <c r="E196" s="338" t="s">
        <v>1064</v>
      </c>
      <c r="F196" s="397"/>
    </row>
    <row r="197" spans="1:6" s="334" customFormat="1" ht="22.5" customHeight="1" x14ac:dyDescent="0.25">
      <c r="A197" s="295">
        <f t="shared" si="14"/>
        <v>143</v>
      </c>
      <c r="B197" s="462" t="s">
        <v>387</v>
      </c>
      <c r="C197" s="463" t="s">
        <v>366</v>
      </c>
      <c r="D197" s="330" t="s">
        <v>388</v>
      </c>
      <c r="E197" s="338" t="s">
        <v>1064</v>
      </c>
      <c r="F197" s="397"/>
    </row>
    <row r="198" spans="1:6" s="334" customFormat="1" ht="47.25" x14ac:dyDescent="0.25">
      <c r="A198" s="295">
        <f t="shared" si="14"/>
        <v>144</v>
      </c>
      <c r="B198" s="462" t="s">
        <v>389</v>
      </c>
      <c r="C198" s="463" t="s">
        <v>390</v>
      </c>
      <c r="D198" s="330" t="s">
        <v>391</v>
      </c>
      <c r="E198" s="338" t="s">
        <v>1064</v>
      </c>
      <c r="F198" s="398" t="s">
        <v>1079</v>
      </c>
    </row>
    <row r="199" spans="1:6" s="334" customFormat="1" ht="22.5" customHeight="1" x14ac:dyDescent="0.25">
      <c r="A199" s="295">
        <f t="shared" si="14"/>
        <v>145</v>
      </c>
      <c r="B199" s="462" t="s">
        <v>392</v>
      </c>
      <c r="C199" s="463" t="s">
        <v>88</v>
      </c>
      <c r="D199" s="330" t="s">
        <v>393</v>
      </c>
      <c r="E199" s="338" t="s">
        <v>1064</v>
      </c>
      <c r="F199" s="398"/>
    </row>
    <row r="200" spans="1:6" s="334" customFormat="1" ht="22.5" customHeight="1" x14ac:dyDescent="0.25">
      <c r="A200" s="295">
        <f t="shared" si="14"/>
        <v>146</v>
      </c>
      <c r="B200" s="462" t="s">
        <v>394</v>
      </c>
      <c r="C200" s="463" t="s">
        <v>263</v>
      </c>
      <c r="D200" s="330" t="s">
        <v>395</v>
      </c>
      <c r="E200" s="338" t="s">
        <v>1064</v>
      </c>
      <c r="F200" s="397"/>
    </row>
    <row r="201" spans="1:6" s="334" customFormat="1" ht="22.5" customHeight="1" x14ac:dyDescent="0.25">
      <c r="A201" s="295">
        <f t="shared" si="14"/>
        <v>147</v>
      </c>
      <c r="B201" s="462" t="s">
        <v>396</v>
      </c>
      <c r="C201" s="463" t="s">
        <v>397</v>
      </c>
      <c r="D201" s="330" t="s">
        <v>398</v>
      </c>
      <c r="E201" s="338" t="s">
        <v>1064</v>
      </c>
      <c r="F201" s="389"/>
    </row>
    <row r="202" spans="1:6" s="334" customFormat="1" ht="22.5" customHeight="1" x14ac:dyDescent="0.25">
      <c r="A202" s="295">
        <f t="shared" si="14"/>
        <v>148</v>
      </c>
      <c r="B202" s="462" t="s">
        <v>165</v>
      </c>
      <c r="C202" s="463" t="s">
        <v>247</v>
      </c>
      <c r="D202" s="330" t="s">
        <v>399</v>
      </c>
      <c r="E202" s="338" t="s">
        <v>1064</v>
      </c>
      <c r="F202" s="397"/>
    </row>
    <row r="203" spans="1:6" s="334" customFormat="1" ht="22.5" customHeight="1" x14ac:dyDescent="0.25">
      <c r="A203" s="295">
        <f t="shared" si="14"/>
        <v>149</v>
      </c>
      <c r="B203" s="462" t="s">
        <v>387</v>
      </c>
      <c r="C203" s="463" t="s">
        <v>400</v>
      </c>
      <c r="D203" s="330" t="s">
        <v>401</v>
      </c>
      <c r="E203" s="338" t="s">
        <v>1064</v>
      </c>
      <c r="F203" s="398"/>
    </row>
    <row r="204" spans="1:6" s="334" customFormat="1" ht="22.5" customHeight="1" x14ac:dyDescent="0.25">
      <c r="A204" s="295">
        <f t="shared" si="14"/>
        <v>150</v>
      </c>
      <c r="B204" s="462" t="s">
        <v>402</v>
      </c>
      <c r="C204" s="463" t="s">
        <v>403</v>
      </c>
      <c r="D204" s="330" t="s">
        <v>404</v>
      </c>
      <c r="E204" s="338" t="s">
        <v>1064</v>
      </c>
      <c r="F204" s="397"/>
    </row>
    <row r="205" spans="1:6" s="334" customFormat="1" ht="22.5" customHeight="1" x14ac:dyDescent="0.25">
      <c r="A205" s="295">
        <f t="shared" si="14"/>
        <v>151</v>
      </c>
      <c r="B205" s="462" t="s">
        <v>405</v>
      </c>
      <c r="C205" s="463" t="s">
        <v>406</v>
      </c>
      <c r="D205" s="330" t="s">
        <v>407</v>
      </c>
      <c r="E205" s="338" t="s">
        <v>1064</v>
      </c>
      <c r="F205" s="397"/>
    </row>
    <row r="206" spans="1:6" s="334" customFormat="1" ht="47.25" x14ac:dyDescent="0.25">
      <c r="A206" s="295">
        <f>A205+1</f>
        <v>152</v>
      </c>
      <c r="B206" s="462" t="s">
        <v>408</v>
      </c>
      <c r="C206" s="463" t="s">
        <v>179</v>
      </c>
      <c r="D206" s="330" t="s">
        <v>409</v>
      </c>
      <c r="E206" s="338" t="s">
        <v>1064</v>
      </c>
      <c r="F206" s="398" t="s">
        <v>1080</v>
      </c>
    </row>
    <row r="207" spans="1:6" s="334" customFormat="1" ht="22.5" customHeight="1" x14ac:dyDescent="0.25">
      <c r="A207" s="295">
        <f t="shared" si="14"/>
        <v>153</v>
      </c>
      <c r="B207" s="462" t="s">
        <v>411</v>
      </c>
      <c r="C207" s="463" t="s">
        <v>412</v>
      </c>
      <c r="D207" s="330" t="s">
        <v>413</v>
      </c>
      <c r="E207" s="338" t="s">
        <v>1064</v>
      </c>
      <c r="F207" s="397"/>
    </row>
    <row r="208" spans="1:6" s="334" customFormat="1" ht="22.5" customHeight="1" x14ac:dyDescent="0.25">
      <c r="A208" s="295">
        <f t="shared" si="14"/>
        <v>154</v>
      </c>
      <c r="B208" s="462" t="s">
        <v>414</v>
      </c>
      <c r="C208" s="463" t="s">
        <v>150</v>
      </c>
      <c r="D208" s="330" t="s">
        <v>415</v>
      </c>
      <c r="E208" s="338" t="s">
        <v>1064</v>
      </c>
      <c r="F208" s="397"/>
    </row>
    <row r="209" spans="1:6" s="334" customFormat="1" ht="33" x14ac:dyDescent="0.25">
      <c r="A209" s="295">
        <f t="shared" si="14"/>
        <v>155</v>
      </c>
      <c r="B209" s="462" t="s">
        <v>416</v>
      </c>
      <c r="C209" s="463" t="s">
        <v>406</v>
      </c>
      <c r="D209" s="330" t="s">
        <v>417</v>
      </c>
      <c r="E209" s="338" t="s">
        <v>1063</v>
      </c>
      <c r="F209" s="396"/>
    </row>
    <row r="210" spans="1:6" s="334" customFormat="1" ht="22.5" customHeight="1" x14ac:dyDescent="0.25">
      <c r="A210" s="295">
        <f t="shared" si="14"/>
        <v>156</v>
      </c>
      <c r="B210" s="462" t="s">
        <v>418</v>
      </c>
      <c r="C210" s="463" t="s">
        <v>385</v>
      </c>
      <c r="D210" s="330" t="s">
        <v>419</v>
      </c>
      <c r="E210" s="338" t="s">
        <v>1064</v>
      </c>
      <c r="F210" s="397"/>
    </row>
    <row r="211" spans="1:6" s="334" customFormat="1" ht="22.5" customHeight="1" x14ac:dyDescent="0.25">
      <c r="A211" s="295">
        <f t="shared" si="14"/>
        <v>157</v>
      </c>
      <c r="B211" s="462" t="s">
        <v>420</v>
      </c>
      <c r="C211" s="463" t="s">
        <v>119</v>
      </c>
      <c r="D211" s="330" t="s">
        <v>421</v>
      </c>
      <c r="E211" s="338" t="s">
        <v>1064</v>
      </c>
      <c r="F211" s="398"/>
    </row>
    <row r="212" spans="1:6" s="334" customFormat="1" ht="22.5" customHeight="1" x14ac:dyDescent="0.25">
      <c r="A212" s="295">
        <f t="shared" si="14"/>
        <v>158</v>
      </c>
      <c r="B212" s="462" t="s">
        <v>422</v>
      </c>
      <c r="C212" s="463" t="s">
        <v>423</v>
      </c>
      <c r="D212" s="330" t="s">
        <v>424</v>
      </c>
      <c r="E212" s="338" t="s">
        <v>1064</v>
      </c>
      <c r="F212" s="397"/>
    </row>
    <row r="213" spans="1:6" s="334" customFormat="1" ht="22.5" customHeight="1" x14ac:dyDescent="0.25">
      <c r="A213" s="295">
        <f t="shared" si="14"/>
        <v>159</v>
      </c>
      <c r="B213" s="462" t="s">
        <v>425</v>
      </c>
      <c r="C213" s="463" t="s">
        <v>156</v>
      </c>
      <c r="D213" s="330" t="s">
        <v>426</v>
      </c>
      <c r="E213" s="338" t="s">
        <v>1064</v>
      </c>
      <c r="F213" s="397"/>
    </row>
    <row r="214" spans="1:6" s="55" customFormat="1" ht="22.5" customHeight="1" x14ac:dyDescent="0.25">
      <c r="A214" s="295">
        <f>A213+1</f>
        <v>160</v>
      </c>
      <c r="B214" s="465" t="s">
        <v>427</v>
      </c>
      <c r="C214" s="463" t="s">
        <v>150</v>
      </c>
      <c r="D214" s="466" t="s">
        <v>428</v>
      </c>
      <c r="E214" s="338" t="s">
        <v>1064</v>
      </c>
      <c r="F214" s="396"/>
    </row>
    <row r="215" spans="1:6" s="334" customFormat="1" ht="31.5" x14ac:dyDescent="0.25">
      <c r="A215" s="295">
        <f t="shared" si="14"/>
        <v>161</v>
      </c>
      <c r="B215" s="514" t="s">
        <v>379</v>
      </c>
      <c r="C215" s="515" t="s">
        <v>122</v>
      </c>
      <c r="D215" s="467" t="s">
        <v>429</v>
      </c>
      <c r="E215" s="509" t="s">
        <v>672</v>
      </c>
      <c r="F215" s="513" t="s">
        <v>430</v>
      </c>
    </row>
    <row r="216" spans="1:6" s="334" customFormat="1" ht="22.5" customHeight="1" x14ac:dyDescent="0.25">
      <c r="A216" s="295">
        <f t="shared" si="14"/>
        <v>162</v>
      </c>
      <c r="B216" s="465" t="s">
        <v>431</v>
      </c>
      <c r="C216" s="463" t="s">
        <v>432</v>
      </c>
      <c r="D216" s="330" t="s">
        <v>433</v>
      </c>
      <c r="E216" s="338" t="s">
        <v>1064</v>
      </c>
      <c r="F216" s="389"/>
    </row>
    <row r="217" spans="1:6" s="334" customFormat="1" ht="63" x14ac:dyDescent="0.25">
      <c r="A217" s="295">
        <f t="shared" si="14"/>
        <v>163</v>
      </c>
      <c r="B217" s="465" t="s">
        <v>427</v>
      </c>
      <c r="C217" s="463" t="s">
        <v>371</v>
      </c>
      <c r="D217" s="330" t="s">
        <v>434</v>
      </c>
      <c r="E217" s="338" t="s">
        <v>1065</v>
      </c>
      <c r="F217" s="389" t="s">
        <v>1081</v>
      </c>
    </row>
    <row r="218" spans="1:6" s="334" customFormat="1" ht="22.5" customHeight="1" x14ac:dyDescent="0.25">
      <c r="A218" s="295">
        <f t="shared" si="14"/>
        <v>164</v>
      </c>
      <c r="B218" s="465" t="s">
        <v>436</v>
      </c>
      <c r="C218" s="463" t="s">
        <v>196</v>
      </c>
      <c r="D218" s="330" t="s">
        <v>437</v>
      </c>
      <c r="E218" s="338" t="s">
        <v>1064</v>
      </c>
      <c r="F218" s="396"/>
    </row>
    <row r="219" spans="1:6" s="334" customFormat="1" ht="63" x14ac:dyDescent="0.25">
      <c r="A219" s="295">
        <f t="shared" si="14"/>
        <v>165</v>
      </c>
      <c r="B219" s="465" t="s">
        <v>438</v>
      </c>
      <c r="C219" s="463" t="s">
        <v>439</v>
      </c>
      <c r="D219" s="330" t="s">
        <v>440</v>
      </c>
      <c r="E219" s="338" t="s">
        <v>1064</v>
      </c>
      <c r="F219" s="389" t="s">
        <v>1082</v>
      </c>
    </row>
    <row r="220" spans="1:6" s="334" customFormat="1" ht="22.5" customHeight="1" x14ac:dyDescent="0.25">
      <c r="A220" s="295">
        <f t="shared" si="14"/>
        <v>166</v>
      </c>
      <c r="B220" s="465" t="s">
        <v>442</v>
      </c>
      <c r="C220" s="463" t="s">
        <v>290</v>
      </c>
      <c r="D220" s="330" t="s">
        <v>443</v>
      </c>
      <c r="E220" s="338" t="s">
        <v>1064</v>
      </c>
      <c r="F220" s="396"/>
    </row>
    <row r="221" spans="1:6" s="334" customFormat="1" ht="22.5" customHeight="1" x14ac:dyDescent="0.25">
      <c r="A221" s="295">
        <f t="shared" si="14"/>
        <v>167</v>
      </c>
      <c r="B221" s="465" t="s">
        <v>444</v>
      </c>
      <c r="C221" s="463" t="s">
        <v>403</v>
      </c>
      <c r="D221" s="330" t="s">
        <v>445</v>
      </c>
      <c r="E221" s="338" t="s">
        <v>1064</v>
      </c>
      <c r="F221" s="397"/>
    </row>
    <row r="222" spans="1:6" s="334" customFormat="1" ht="22.5" customHeight="1" x14ac:dyDescent="0.25">
      <c r="A222" s="295">
        <f t="shared" si="14"/>
        <v>168</v>
      </c>
      <c r="B222" s="465" t="s">
        <v>446</v>
      </c>
      <c r="C222" s="463" t="s">
        <v>447</v>
      </c>
      <c r="D222" s="330" t="s">
        <v>448</v>
      </c>
      <c r="E222" s="338" t="s">
        <v>1064</v>
      </c>
      <c r="F222" s="397"/>
    </row>
    <row r="223" spans="1:6" s="334" customFormat="1" ht="22.5" customHeight="1" x14ac:dyDescent="0.25">
      <c r="A223" s="295">
        <f>A222+1</f>
        <v>169</v>
      </c>
      <c r="B223" s="468" t="s">
        <v>449</v>
      </c>
      <c r="C223" s="463" t="s">
        <v>450</v>
      </c>
      <c r="D223" s="330" t="s">
        <v>451</v>
      </c>
      <c r="E223" s="338" t="s">
        <v>1064</v>
      </c>
      <c r="F223" s="396"/>
    </row>
    <row r="224" spans="1:6" s="334" customFormat="1" ht="22.5" customHeight="1" x14ac:dyDescent="0.25">
      <c r="A224" s="295">
        <f t="shared" si="14"/>
        <v>170</v>
      </c>
      <c r="B224" s="422" t="s">
        <v>452</v>
      </c>
      <c r="C224" s="429" t="s">
        <v>453</v>
      </c>
      <c r="D224" s="469" t="s">
        <v>454</v>
      </c>
      <c r="E224" s="338" t="s">
        <v>1064</v>
      </c>
      <c r="F224" s="396"/>
    </row>
    <row r="225" spans="1:6" s="334" customFormat="1" ht="19.5" customHeight="1" x14ac:dyDescent="0.25">
      <c r="A225" s="519" t="s">
        <v>455</v>
      </c>
      <c r="B225" s="525" t="s">
        <v>456</v>
      </c>
      <c r="C225" s="521"/>
      <c r="D225" s="470"/>
      <c r="E225" s="180"/>
      <c r="F225" s="410"/>
    </row>
    <row r="226" spans="1:6" s="334" customFormat="1" ht="18" customHeight="1" x14ac:dyDescent="0.25">
      <c r="A226" s="326" t="s">
        <v>29</v>
      </c>
      <c r="B226" s="416" t="s">
        <v>30</v>
      </c>
      <c r="C226" s="417"/>
      <c r="D226" s="326"/>
      <c r="E226" s="418"/>
      <c r="F226" s="394"/>
    </row>
    <row r="227" spans="1:6" s="334" customFormat="1" ht="33" x14ac:dyDescent="0.25">
      <c r="A227" s="43">
        <f>A224+1</f>
        <v>171</v>
      </c>
      <c r="B227" s="420" t="s">
        <v>457</v>
      </c>
      <c r="C227" s="336" t="s">
        <v>458</v>
      </c>
      <c r="D227" s="471">
        <v>11100096279</v>
      </c>
      <c r="E227" s="338" t="s">
        <v>1063</v>
      </c>
      <c r="F227" s="396"/>
    </row>
    <row r="228" spans="1:6" s="334" customFormat="1" ht="22.5" customHeight="1" x14ac:dyDescent="0.25">
      <c r="A228" s="43">
        <f>A227+1</f>
        <v>172</v>
      </c>
      <c r="B228" s="420" t="s">
        <v>307</v>
      </c>
      <c r="C228" s="336" t="s">
        <v>57</v>
      </c>
      <c r="D228" s="471">
        <v>11100110132</v>
      </c>
      <c r="E228" s="338" t="s">
        <v>1064</v>
      </c>
      <c r="F228" s="397"/>
    </row>
    <row r="229" spans="1:6" s="334" customFormat="1" ht="33" x14ac:dyDescent="0.25">
      <c r="A229" s="43">
        <f t="shared" ref="A229:A242" si="15">A228+1</f>
        <v>173</v>
      </c>
      <c r="B229" s="420" t="s">
        <v>459</v>
      </c>
      <c r="C229" s="336" t="s">
        <v>80</v>
      </c>
      <c r="D229" s="471">
        <v>11100082586</v>
      </c>
      <c r="E229" s="338" t="s">
        <v>1063</v>
      </c>
      <c r="F229" s="389"/>
    </row>
    <row r="230" spans="1:6" s="334" customFormat="1" ht="33" x14ac:dyDescent="0.25">
      <c r="A230" s="43">
        <f t="shared" si="15"/>
        <v>174</v>
      </c>
      <c r="B230" s="420" t="s">
        <v>460</v>
      </c>
      <c r="C230" s="336" t="s">
        <v>250</v>
      </c>
      <c r="D230" s="471">
        <v>60300000132</v>
      </c>
      <c r="E230" s="338" t="s">
        <v>1063</v>
      </c>
      <c r="F230" s="397"/>
    </row>
    <row r="231" spans="1:6" s="334" customFormat="1" ht="22.5" customHeight="1" x14ac:dyDescent="0.25">
      <c r="A231" s="43">
        <f t="shared" si="15"/>
        <v>175</v>
      </c>
      <c r="B231" s="420" t="s">
        <v>461</v>
      </c>
      <c r="C231" s="336" t="s">
        <v>240</v>
      </c>
      <c r="D231" s="471">
        <v>11100071858</v>
      </c>
      <c r="E231" s="338" t="s">
        <v>1064</v>
      </c>
      <c r="F231" s="397"/>
    </row>
    <row r="232" spans="1:6" s="334" customFormat="1" ht="63" x14ac:dyDescent="0.25">
      <c r="A232" s="43">
        <f t="shared" si="15"/>
        <v>176</v>
      </c>
      <c r="B232" s="420" t="s">
        <v>462</v>
      </c>
      <c r="C232" s="336" t="s">
        <v>463</v>
      </c>
      <c r="D232" s="471">
        <v>11100109963</v>
      </c>
      <c r="E232" s="338" t="s">
        <v>1064</v>
      </c>
      <c r="F232" s="389" t="s">
        <v>1082</v>
      </c>
    </row>
    <row r="233" spans="1:6" s="334" customFormat="1" ht="22.5" customHeight="1" x14ac:dyDescent="0.25">
      <c r="A233" s="43">
        <f t="shared" si="15"/>
        <v>177</v>
      </c>
      <c r="B233" s="420" t="s">
        <v>464</v>
      </c>
      <c r="C233" s="336" t="s">
        <v>465</v>
      </c>
      <c r="D233" s="471">
        <v>31100001615</v>
      </c>
      <c r="E233" s="338" t="s">
        <v>1064</v>
      </c>
      <c r="F233" s="396"/>
    </row>
    <row r="234" spans="1:6" s="334" customFormat="1" ht="22.5" customHeight="1" x14ac:dyDescent="0.25">
      <c r="A234" s="43">
        <f t="shared" si="15"/>
        <v>178</v>
      </c>
      <c r="B234" s="420" t="s">
        <v>466</v>
      </c>
      <c r="C234" s="336" t="s">
        <v>45</v>
      </c>
      <c r="D234" s="471">
        <v>11100109912</v>
      </c>
      <c r="E234" s="338" t="s">
        <v>1064</v>
      </c>
      <c r="F234" s="396"/>
    </row>
    <row r="235" spans="1:6" s="334" customFormat="1" ht="33" x14ac:dyDescent="0.25">
      <c r="A235" s="43">
        <f t="shared" si="15"/>
        <v>179</v>
      </c>
      <c r="B235" s="420" t="s">
        <v>47</v>
      </c>
      <c r="C235" s="336" t="s">
        <v>467</v>
      </c>
      <c r="D235" s="471">
        <v>11100000795</v>
      </c>
      <c r="E235" s="338" t="s">
        <v>1063</v>
      </c>
      <c r="F235" s="389"/>
    </row>
    <row r="236" spans="1:6" s="334" customFormat="1" ht="63" x14ac:dyDescent="0.25">
      <c r="A236" s="43">
        <f t="shared" si="15"/>
        <v>180</v>
      </c>
      <c r="B236" s="420" t="s">
        <v>468</v>
      </c>
      <c r="C236" s="336" t="s">
        <v>469</v>
      </c>
      <c r="D236" s="471">
        <v>11100116900</v>
      </c>
      <c r="E236" s="338" t="s">
        <v>1064</v>
      </c>
      <c r="F236" s="389" t="s">
        <v>1082</v>
      </c>
    </row>
    <row r="237" spans="1:6" s="334" customFormat="1" ht="22.5" customHeight="1" x14ac:dyDescent="0.25">
      <c r="A237" s="43">
        <f t="shared" si="15"/>
        <v>181</v>
      </c>
      <c r="B237" s="420" t="s">
        <v>470</v>
      </c>
      <c r="C237" s="429" t="s">
        <v>212</v>
      </c>
      <c r="D237" s="331">
        <v>20500006345</v>
      </c>
      <c r="E237" s="338" t="s">
        <v>1064</v>
      </c>
      <c r="F237" s="396"/>
    </row>
    <row r="238" spans="1:6" s="333" customFormat="1" ht="47.25" x14ac:dyDescent="0.25">
      <c r="A238" s="43">
        <f t="shared" si="15"/>
        <v>182</v>
      </c>
      <c r="B238" s="420" t="s">
        <v>471</v>
      </c>
      <c r="C238" s="429" t="s">
        <v>472</v>
      </c>
      <c r="D238" s="331">
        <v>11100109686</v>
      </c>
      <c r="E238" s="338" t="s">
        <v>1063</v>
      </c>
      <c r="F238" s="389" t="s">
        <v>1078</v>
      </c>
    </row>
    <row r="239" spans="1:6" s="333" customFormat="1" ht="22.5" customHeight="1" x14ac:dyDescent="0.25">
      <c r="A239" s="43">
        <f t="shared" si="15"/>
        <v>183</v>
      </c>
      <c r="B239" s="420" t="s">
        <v>473</v>
      </c>
      <c r="C239" s="429" t="s">
        <v>250</v>
      </c>
      <c r="D239" s="331">
        <v>11100096307</v>
      </c>
      <c r="E239" s="338" t="s">
        <v>1064</v>
      </c>
      <c r="F239" s="398"/>
    </row>
    <row r="240" spans="1:6" s="334" customFormat="1" ht="33" x14ac:dyDescent="0.25">
      <c r="A240" s="43">
        <f t="shared" si="15"/>
        <v>184</v>
      </c>
      <c r="B240" s="420" t="s">
        <v>474</v>
      </c>
      <c r="C240" s="429" t="s">
        <v>36</v>
      </c>
      <c r="D240" s="331">
        <v>11100000714</v>
      </c>
      <c r="E240" s="338" t="s">
        <v>1063</v>
      </c>
      <c r="F240" s="396"/>
    </row>
    <row r="241" spans="1:6" s="334" customFormat="1" ht="22.5" customHeight="1" x14ac:dyDescent="0.25">
      <c r="A241" s="43">
        <f t="shared" si="15"/>
        <v>185</v>
      </c>
      <c r="B241" s="420" t="s">
        <v>475</v>
      </c>
      <c r="C241" s="429" t="s">
        <v>268</v>
      </c>
      <c r="D241" s="331">
        <v>11100067051</v>
      </c>
      <c r="E241" s="338" t="s">
        <v>1064</v>
      </c>
      <c r="F241" s="397"/>
    </row>
    <row r="242" spans="1:6" s="99" customFormat="1" ht="22.5" customHeight="1" x14ac:dyDescent="0.25">
      <c r="A242" s="43">
        <f t="shared" si="15"/>
        <v>186</v>
      </c>
      <c r="B242" s="420" t="s">
        <v>462</v>
      </c>
      <c r="C242" s="429" t="s">
        <v>476</v>
      </c>
      <c r="D242" s="331">
        <v>30800000127</v>
      </c>
      <c r="E242" s="338" t="s">
        <v>1064</v>
      </c>
      <c r="F242" s="399"/>
    </row>
    <row r="243" spans="1:6" s="99" customFormat="1" ht="19.5" customHeight="1" x14ac:dyDescent="0.25">
      <c r="A243" s="518" t="s">
        <v>477</v>
      </c>
      <c r="B243" s="526" t="s">
        <v>478</v>
      </c>
      <c r="C243" s="527"/>
      <c r="D243" s="472"/>
      <c r="E243" s="134"/>
      <c r="F243" s="400"/>
    </row>
    <row r="244" spans="1:6" s="334" customFormat="1" ht="18" customHeight="1" x14ac:dyDescent="0.25">
      <c r="A244" s="326" t="s">
        <v>29</v>
      </c>
      <c r="B244" s="416" t="s">
        <v>30</v>
      </c>
      <c r="C244" s="417"/>
      <c r="D244" s="326"/>
      <c r="E244" s="418"/>
      <c r="F244" s="394"/>
    </row>
    <row r="245" spans="1:6" s="334" customFormat="1" ht="33" x14ac:dyDescent="0.25">
      <c r="A245" s="427">
        <f>A242+1</f>
        <v>187</v>
      </c>
      <c r="B245" s="473" t="s">
        <v>479</v>
      </c>
      <c r="C245" s="474" t="s">
        <v>140</v>
      </c>
      <c r="D245" s="298">
        <v>81000000899</v>
      </c>
      <c r="E245" s="338" t="s">
        <v>1063</v>
      </c>
      <c r="F245" s="389"/>
    </row>
    <row r="246" spans="1:6" s="334" customFormat="1" ht="22.5" customHeight="1" x14ac:dyDescent="0.25">
      <c r="A246" s="427">
        <f>A245+1</f>
        <v>188</v>
      </c>
      <c r="B246" s="475" t="s">
        <v>480</v>
      </c>
      <c r="C246" s="476" t="s">
        <v>481</v>
      </c>
      <c r="D246" s="298">
        <v>11100082750</v>
      </c>
      <c r="E246" s="338" t="s">
        <v>1064</v>
      </c>
      <c r="F246" s="397"/>
    </row>
    <row r="247" spans="1:6" s="334" customFormat="1" ht="33" x14ac:dyDescent="0.25">
      <c r="A247" s="427">
        <f t="shared" ref="A247:A270" si="16">A246+1</f>
        <v>189</v>
      </c>
      <c r="B247" s="475" t="s">
        <v>74</v>
      </c>
      <c r="C247" s="476" t="s">
        <v>482</v>
      </c>
      <c r="D247" s="298">
        <v>11100119656</v>
      </c>
      <c r="E247" s="338" t="s">
        <v>1063</v>
      </c>
      <c r="F247" s="397"/>
    </row>
    <row r="248" spans="1:6" s="334" customFormat="1" ht="22.5" customHeight="1" x14ac:dyDescent="0.25">
      <c r="A248" s="427">
        <f t="shared" si="16"/>
        <v>190</v>
      </c>
      <c r="B248" s="473" t="s">
        <v>483</v>
      </c>
      <c r="C248" s="474" t="s">
        <v>484</v>
      </c>
      <c r="D248" s="298">
        <v>11100096269</v>
      </c>
      <c r="E248" s="338" t="s">
        <v>1064</v>
      </c>
      <c r="F248" s="397"/>
    </row>
    <row r="249" spans="1:6" s="334" customFormat="1" ht="33" x14ac:dyDescent="0.25">
      <c r="A249" s="427">
        <f t="shared" si="16"/>
        <v>191</v>
      </c>
      <c r="B249" s="475" t="s">
        <v>74</v>
      </c>
      <c r="C249" s="476" t="s">
        <v>485</v>
      </c>
      <c r="D249" s="298">
        <v>11100109469</v>
      </c>
      <c r="E249" s="338" t="s">
        <v>1063</v>
      </c>
      <c r="F249" s="397"/>
    </row>
    <row r="250" spans="1:6" s="334" customFormat="1" ht="22.5" customHeight="1" x14ac:dyDescent="0.25">
      <c r="A250" s="427">
        <f t="shared" si="16"/>
        <v>192</v>
      </c>
      <c r="B250" s="475" t="s">
        <v>486</v>
      </c>
      <c r="C250" s="476" t="s">
        <v>45</v>
      </c>
      <c r="D250" s="298">
        <v>11100096278</v>
      </c>
      <c r="E250" s="338" t="s">
        <v>1064</v>
      </c>
      <c r="F250" s="389"/>
    </row>
    <row r="251" spans="1:6" s="334" customFormat="1" ht="63" x14ac:dyDescent="0.25">
      <c r="A251" s="427">
        <f t="shared" si="16"/>
        <v>193</v>
      </c>
      <c r="B251" s="473" t="s">
        <v>487</v>
      </c>
      <c r="C251" s="474" t="s">
        <v>45</v>
      </c>
      <c r="D251" s="298">
        <v>81000000898</v>
      </c>
      <c r="E251" s="338" t="s">
        <v>1064</v>
      </c>
      <c r="F251" s="396" t="s">
        <v>1083</v>
      </c>
    </row>
    <row r="252" spans="1:6" s="334" customFormat="1" ht="33" x14ac:dyDescent="0.25">
      <c r="A252" s="427">
        <f t="shared" si="16"/>
        <v>194</v>
      </c>
      <c r="B252" s="475" t="s">
        <v>488</v>
      </c>
      <c r="C252" s="476" t="s">
        <v>170</v>
      </c>
      <c r="D252" s="298">
        <v>11100000727</v>
      </c>
      <c r="E252" s="338" t="s">
        <v>1063</v>
      </c>
      <c r="F252" s="397"/>
    </row>
    <row r="253" spans="1:6" s="334" customFormat="1" ht="22.5" customHeight="1" x14ac:dyDescent="0.25">
      <c r="A253" s="427">
        <f t="shared" si="16"/>
        <v>195</v>
      </c>
      <c r="B253" s="475" t="s">
        <v>249</v>
      </c>
      <c r="C253" s="476" t="s">
        <v>328</v>
      </c>
      <c r="D253" s="298">
        <v>11100096272</v>
      </c>
      <c r="E253" s="338" t="s">
        <v>1064</v>
      </c>
      <c r="F253" s="397"/>
    </row>
    <row r="254" spans="1:6" s="334" customFormat="1" ht="22.5" customHeight="1" x14ac:dyDescent="0.25">
      <c r="A254" s="427">
        <f t="shared" si="16"/>
        <v>196</v>
      </c>
      <c r="B254" s="473" t="s">
        <v>489</v>
      </c>
      <c r="C254" s="474" t="s">
        <v>288</v>
      </c>
      <c r="D254" s="298">
        <v>11100096289</v>
      </c>
      <c r="E254" s="338" t="s">
        <v>1064</v>
      </c>
      <c r="F254" s="389"/>
    </row>
    <row r="255" spans="1:6" s="334" customFormat="1" ht="22.5" customHeight="1" x14ac:dyDescent="0.25">
      <c r="A255" s="427">
        <f t="shared" si="16"/>
        <v>197</v>
      </c>
      <c r="B255" s="475" t="s">
        <v>490</v>
      </c>
      <c r="C255" s="476" t="s">
        <v>491</v>
      </c>
      <c r="D255" s="298">
        <v>11100000802</v>
      </c>
      <c r="E255" s="338" t="s">
        <v>1064</v>
      </c>
      <c r="F255" s="397"/>
    </row>
    <row r="256" spans="1:6" s="334" customFormat="1" ht="22.5" customHeight="1" x14ac:dyDescent="0.25">
      <c r="A256" s="427">
        <f t="shared" si="16"/>
        <v>198</v>
      </c>
      <c r="B256" s="473" t="s">
        <v>492</v>
      </c>
      <c r="C256" s="474" t="s">
        <v>493</v>
      </c>
      <c r="D256" s="298">
        <v>11100071847</v>
      </c>
      <c r="E256" s="338" t="s">
        <v>1064</v>
      </c>
      <c r="F256" s="397"/>
    </row>
    <row r="257" spans="1:6" s="334" customFormat="1" ht="33" x14ac:dyDescent="0.25">
      <c r="A257" s="427">
        <f t="shared" si="16"/>
        <v>199</v>
      </c>
      <c r="B257" s="475" t="s">
        <v>74</v>
      </c>
      <c r="C257" s="476" t="s">
        <v>36</v>
      </c>
      <c r="D257" s="298">
        <v>11100096301</v>
      </c>
      <c r="E257" s="338" t="s">
        <v>1063</v>
      </c>
      <c r="F257" s="397"/>
    </row>
    <row r="258" spans="1:6" s="334" customFormat="1" ht="22.5" customHeight="1" x14ac:dyDescent="0.25">
      <c r="A258" s="427">
        <f t="shared" si="16"/>
        <v>200</v>
      </c>
      <c r="B258" s="475" t="s">
        <v>235</v>
      </c>
      <c r="C258" s="476" t="s">
        <v>453</v>
      </c>
      <c r="D258" s="298">
        <v>11100097762</v>
      </c>
      <c r="E258" s="338" t="s">
        <v>1064</v>
      </c>
      <c r="F258" s="397"/>
    </row>
    <row r="259" spans="1:6" s="334" customFormat="1" ht="33" x14ac:dyDescent="0.25">
      <c r="A259" s="427">
        <f>A258+1</f>
        <v>201</v>
      </c>
      <c r="B259" s="475" t="s">
        <v>494</v>
      </c>
      <c r="C259" s="476" t="s">
        <v>495</v>
      </c>
      <c r="D259" s="298">
        <v>11100082723</v>
      </c>
      <c r="E259" s="338" t="s">
        <v>1063</v>
      </c>
      <c r="F259" s="397"/>
    </row>
    <row r="260" spans="1:6" s="334" customFormat="1" ht="22.5" customHeight="1" x14ac:dyDescent="0.25">
      <c r="A260" s="427">
        <f t="shared" si="16"/>
        <v>202</v>
      </c>
      <c r="B260" s="473" t="s">
        <v>496</v>
      </c>
      <c r="C260" s="474" t="s">
        <v>497</v>
      </c>
      <c r="D260" s="298">
        <v>11100067215</v>
      </c>
      <c r="E260" s="338" t="s">
        <v>1064</v>
      </c>
      <c r="F260" s="397"/>
    </row>
    <row r="261" spans="1:6" s="334" customFormat="1" ht="22.5" customHeight="1" x14ac:dyDescent="0.25">
      <c r="A261" s="427">
        <f t="shared" si="16"/>
        <v>203</v>
      </c>
      <c r="B261" s="473" t="s">
        <v>101</v>
      </c>
      <c r="C261" s="474" t="s">
        <v>498</v>
      </c>
      <c r="D261" s="298">
        <v>11100096304</v>
      </c>
      <c r="E261" s="338" t="s">
        <v>1064</v>
      </c>
      <c r="F261" s="397"/>
    </row>
    <row r="262" spans="1:6" s="334" customFormat="1" ht="22.5" customHeight="1" x14ac:dyDescent="0.25">
      <c r="A262" s="427">
        <f t="shared" si="16"/>
        <v>204</v>
      </c>
      <c r="B262" s="475" t="s">
        <v>499</v>
      </c>
      <c r="C262" s="476" t="s">
        <v>500</v>
      </c>
      <c r="D262" s="298">
        <v>11100097753</v>
      </c>
      <c r="E262" s="338" t="s">
        <v>1064</v>
      </c>
      <c r="F262" s="397"/>
    </row>
    <row r="263" spans="1:6" s="334" customFormat="1" ht="22.5" customHeight="1" x14ac:dyDescent="0.25">
      <c r="A263" s="427">
        <f t="shared" si="16"/>
        <v>205</v>
      </c>
      <c r="B263" s="475" t="s">
        <v>47</v>
      </c>
      <c r="C263" s="476" t="s">
        <v>247</v>
      </c>
      <c r="D263" s="298">
        <v>11100067217</v>
      </c>
      <c r="E263" s="338" t="s">
        <v>1064</v>
      </c>
      <c r="F263" s="397"/>
    </row>
    <row r="264" spans="1:6" s="334" customFormat="1" ht="22.5" customHeight="1" x14ac:dyDescent="0.25">
      <c r="A264" s="427">
        <f t="shared" si="16"/>
        <v>206</v>
      </c>
      <c r="B264" s="475" t="s">
        <v>501</v>
      </c>
      <c r="C264" s="476" t="s">
        <v>250</v>
      </c>
      <c r="D264" s="298">
        <v>11100067218</v>
      </c>
      <c r="E264" s="338" t="s">
        <v>1064</v>
      </c>
      <c r="F264" s="397"/>
    </row>
    <row r="265" spans="1:6" s="334" customFormat="1" ht="22.5" customHeight="1" x14ac:dyDescent="0.25">
      <c r="A265" s="427">
        <f t="shared" si="16"/>
        <v>207</v>
      </c>
      <c r="B265" s="475" t="s">
        <v>502</v>
      </c>
      <c r="C265" s="476" t="s">
        <v>503</v>
      </c>
      <c r="D265" s="298">
        <v>11100115723</v>
      </c>
      <c r="E265" s="338" t="s">
        <v>1064</v>
      </c>
      <c r="F265" s="397"/>
    </row>
    <row r="266" spans="1:6" s="334" customFormat="1" ht="22.5" customHeight="1" x14ac:dyDescent="0.25">
      <c r="A266" s="427">
        <f t="shared" si="16"/>
        <v>208</v>
      </c>
      <c r="B266" s="475" t="s">
        <v>504</v>
      </c>
      <c r="C266" s="476" t="s">
        <v>115</v>
      </c>
      <c r="D266" s="298">
        <v>60200000602</v>
      </c>
      <c r="E266" s="338" t="s">
        <v>1064</v>
      </c>
      <c r="F266" s="397"/>
    </row>
    <row r="267" spans="1:6" s="334" customFormat="1" ht="47.25" x14ac:dyDescent="0.25">
      <c r="A267" s="427">
        <f>A266+1</f>
        <v>209</v>
      </c>
      <c r="B267" s="475" t="s">
        <v>307</v>
      </c>
      <c r="C267" s="476" t="s">
        <v>505</v>
      </c>
      <c r="D267" s="298">
        <v>21000001128</v>
      </c>
      <c r="E267" s="338" t="s">
        <v>1063</v>
      </c>
      <c r="F267" s="398" t="s">
        <v>1084</v>
      </c>
    </row>
    <row r="268" spans="1:6" s="334" customFormat="1" ht="33" x14ac:dyDescent="0.25">
      <c r="A268" s="427">
        <f t="shared" si="16"/>
        <v>210</v>
      </c>
      <c r="B268" s="475" t="s">
        <v>507</v>
      </c>
      <c r="C268" s="476" t="s">
        <v>508</v>
      </c>
      <c r="D268" s="298">
        <v>11100083259</v>
      </c>
      <c r="E268" s="338" t="s">
        <v>1063</v>
      </c>
      <c r="F268" s="397"/>
    </row>
    <row r="269" spans="1:6" s="334" customFormat="1" ht="33" x14ac:dyDescent="0.25">
      <c r="A269" s="427">
        <f t="shared" si="16"/>
        <v>211</v>
      </c>
      <c r="B269" s="475" t="s">
        <v>509</v>
      </c>
      <c r="C269" s="476" t="s">
        <v>510</v>
      </c>
      <c r="D269" s="116">
        <v>21000001100</v>
      </c>
      <c r="E269" s="338" t="s">
        <v>1063</v>
      </c>
      <c r="F269" s="397"/>
    </row>
    <row r="270" spans="1:6" s="334" customFormat="1" ht="63" x14ac:dyDescent="0.25">
      <c r="A270" s="427">
        <f t="shared" si="16"/>
        <v>212</v>
      </c>
      <c r="B270" s="473" t="s">
        <v>511</v>
      </c>
      <c r="C270" s="474" t="s">
        <v>69</v>
      </c>
      <c r="D270" s="116">
        <v>11100096317</v>
      </c>
      <c r="E270" s="338" t="s">
        <v>1064</v>
      </c>
      <c r="F270" s="396" t="s">
        <v>1083</v>
      </c>
    </row>
    <row r="271" spans="1:6" s="334" customFormat="1" ht="19.5" customHeight="1" x14ac:dyDescent="0.25">
      <c r="A271" s="518" t="s">
        <v>512</v>
      </c>
      <c r="B271" s="526" t="s">
        <v>1092</v>
      </c>
      <c r="C271" s="527"/>
      <c r="D271" s="472"/>
      <c r="E271" s="134"/>
      <c r="F271" s="400"/>
    </row>
    <row r="272" spans="1:6" s="334" customFormat="1" ht="18" customHeight="1" x14ac:dyDescent="0.25">
      <c r="A272" s="326" t="s">
        <v>29</v>
      </c>
      <c r="B272" s="416" t="s">
        <v>30</v>
      </c>
      <c r="C272" s="426"/>
      <c r="D272" s="326"/>
      <c r="E272" s="418"/>
      <c r="F272" s="394"/>
    </row>
    <row r="273" spans="1:6" s="55" customFormat="1" ht="33" x14ac:dyDescent="0.25">
      <c r="A273" s="295">
        <f>A270+1</f>
        <v>213</v>
      </c>
      <c r="B273" s="443" t="s">
        <v>514</v>
      </c>
      <c r="C273" s="430" t="s">
        <v>469</v>
      </c>
      <c r="D273" s="477">
        <v>11100000814</v>
      </c>
      <c r="E273" s="338" t="s">
        <v>1063</v>
      </c>
      <c r="F273" s="389" t="s">
        <v>117</v>
      </c>
    </row>
    <row r="274" spans="1:6" s="148" customFormat="1" ht="22.5" customHeight="1" x14ac:dyDescent="0.25">
      <c r="A274" s="295">
        <f>A273+1</f>
        <v>214</v>
      </c>
      <c r="B274" s="443" t="s">
        <v>515</v>
      </c>
      <c r="C274" s="430" t="s">
        <v>516</v>
      </c>
      <c r="D274" s="116">
        <v>11100096323</v>
      </c>
      <c r="E274" s="338" t="s">
        <v>1064</v>
      </c>
      <c r="F274" s="389"/>
    </row>
    <row r="275" spans="1:6" s="148" customFormat="1" ht="22.5" customHeight="1" x14ac:dyDescent="0.25">
      <c r="A275" s="295">
        <f t="shared" ref="A275:A297" si="17">A274+1</f>
        <v>215</v>
      </c>
      <c r="B275" s="443" t="s">
        <v>517</v>
      </c>
      <c r="C275" s="430" t="s">
        <v>518</v>
      </c>
      <c r="D275" s="116">
        <v>11100119660</v>
      </c>
      <c r="E275" s="338" t="s">
        <v>1064</v>
      </c>
      <c r="F275" s="389"/>
    </row>
    <row r="276" spans="1:6" s="148" customFormat="1" ht="33" x14ac:dyDescent="0.25">
      <c r="A276" s="295">
        <f t="shared" si="17"/>
        <v>216</v>
      </c>
      <c r="B276" s="443" t="s">
        <v>519</v>
      </c>
      <c r="C276" s="430" t="s">
        <v>115</v>
      </c>
      <c r="D276" s="116">
        <v>21000001731</v>
      </c>
      <c r="E276" s="338" t="s">
        <v>1063</v>
      </c>
      <c r="F276" s="389"/>
    </row>
    <row r="277" spans="1:6" s="148" customFormat="1" ht="22.5" customHeight="1" x14ac:dyDescent="0.25">
      <c r="A277" s="295">
        <f t="shared" si="17"/>
        <v>217</v>
      </c>
      <c r="B277" s="443" t="s">
        <v>520</v>
      </c>
      <c r="C277" s="430" t="s">
        <v>521</v>
      </c>
      <c r="D277" s="116">
        <v>11100000813</v>
      </c>
      <c r="E277" s="338" t="s">
        <v>1064</v>
      </c>
      <c r="F277" s="389"/>
    </row>
    <row r="278" spans="1:6" s="148" customFormat="1" ht="22.5" customHeight="1" x14ac:dyDescent="0.25">
      <c r="A278" s="295">
        <f t="shared" si="17"/>
        <v>218</v>
      </c>
      <c r="B278" s="443" t="s">
        <v>522</v>
      </c>
      <c r="C278" s="430" t="s">
        <v>523</v>
      </c>
      <c r="D278" s="116">
        <v>11100000721</v>
      </c>
      <c r="E278" s="338" t="s">
        <v>1064</v>
      </c>
      <c r="F278" s="389"/>
    </row>
    <row r="279" spans="1:6" s="148" customFormat="1" ht="47.25" x14ac:dyDescent="0.25">
      <c r="A279" s="295">
        <f t="shared" si="17"/>
        <v>219</v>
      </c>
      <c r="B279" s="443" t="s">
        <v>524</v>
      </c>
      <c r="C279" s="430" t="s">
        <v>301</v>
      </c>
      <c r="D279" s="116">
        <v>11100000784</v>
      </c>
      <c r="E279" s="338" t="s">
        <v>1064</v>
      </c>
      <c r="F279" s="389" t="s">
        <v>1084</v>
      </c>
    </row>
    <row r="280" spans="1:6" s="148" customFormat="1" ht="22.5" customHeight="1" x14ac:dyDescent="0.25">
      <c r="A280" s="295">
        <f t="shared" si="17"/>
        <v>220</v>
      </c>
      <c r="B280" s="443" t="s">
        <v>525</v>
      </c>
      <c r="C280" s="430" t="s">
        <v>516</v>
      </c>
      <c r="D280" s="116">
        <v>11100000773</v>
      </c>
      <c r="E280" s="338" t="s">
        <v>1064</v>
      </c>
      <c r="F280" s="396"/>
    </row>
    <row r="281" spans="1:6" s="148" customFormat="1" ht="22.5" customHeight="1" x14ac:dyDescent="0.25">
      <c r="A281" s="295">
        <f t="shared" si="17"/>
        <v>221</v>
      </c>
      <c r="B281" s="424" t="s">
        <v>526</v>
      </c>
      <c r="C281" s="430" t="s">
        <v>527</v>
      </c>
      <c r="D281" s="116">
        <v>11100000750</v>
      </c>
      <c r="E281" s="338" t="s">
        <v>1064</v>
      </c>
      <c r="F281" s="389"/>
    </row>
    <row r="282" spans="1:6" s="148" customFormat="1" ht="33" x14ac:dyDescent="0.25">
      <c r="A282" s="295">
        <f t="shared" si="17"/>
        <v>222</v>
      </c>
      <c r="B282" s="424" t="s">
        <v>528</v>
      </c>
      <c r="C282" s="430" t="s">
        <v>328</v>
      </c>
      <c r="D282" s="116">
        <v>11100000755</v>
      </c>
      <c r="E282" s="338" t="s">
        <v>1063</v>
      </c>
      <c r="F282" s="389"/>
    </row>
    <row r="283" spans="1:6" s="148" customFormat="1" ht="33" x14ac:dyDescent="0.25">
      <c r="A283" s="295">
        <f t="shared" si="17"/>
        <v>223</v>
      </c>
      <c r="B283" s="443" t="s">
        <v>529</v>
      </c>
      <c r="C283" s="430" t="s">
        <v>223</v>
      </c>
      <c r="D283" s="116">
        <v>11100000764</v>
      </c>
      <c r="E283" s="338" t="s">
        <v>1063</v>
      </c>
      <c r="F283" s="389"/>
    </row>
    <row r="284" spans="1:6" s="148" customFormat="1" ht="22.5" customHeight="1" x14ac:dyDescent="0.25">
      <c r="A284" s="295">
        <f>A283+1</f>
        <v>224</v>
      </c>
      <c r="B284" s="424" t="s">
        <v>530</v>
      </c>
      <c r="C284" s="430" t="s">
        <v>250</v>
      </c>
      <c r="D284" s="116">
        <v>11100000770</v>
      </c>
      <c r="E284" s="338" t="s">
        <v>1064</v>
      </c>
      <c r="F284" s="396"/>
    </row>
    <row r="285" spans="1:6" s="333" customFormat="1" ht="22.5" customHeight="1" x14ac:dyDescent="0.25">
      <c r="A285" s="295">
        <f t="shared" si="17"/>
        <v>225</v>
      </c>
      <c r="B285" s="424" t="s">
        <v>531</v>
      </c>
      <c r="C285" s="430" t="s">
        <v>105</v>
      </c>
      <c r="D285" s="116">
        <v>11100096314</v>
      </c>
      <c r="E285" s="338" t="s">
        <v>1064</v>
      </c>
      <c r="F285" s="396"/>
    </row>
    <row r="286" spans="1:6" s="333" customFormat="1" ht="22.5" customHeight="1" x14ac:dyDescent="0.25">
      <c r="A286" s="295">
        <f t="shared" si="17"/>
        <v>226</v>
      </c>
      <c r="B286" s="443" t="s">
        <v>121</v>
      </c>
      <c r="C286" s="430" t="s">
        <v>105</v>
      </c>
      <c r="D286" s="116">
        <v>11100082588</v>
      </c>
      <c r="E286" s="338" t="s">
        <v>1064</v>
      </c>
      <c r="F286" s="389"/>
    </row>
    <row r="287" spans="1:6" s="333" customFormat="1" ht="22.5" customHeight="1" x14ac:dyDescent="0.25">
      <c r="A287" s="295">
        <f t="shared" si="17"/>
        <v>227</v>
      </c>
      <c r="B287" s="443" t="s">
        <v>111</v>
      </c>
      <c r="C287" s="430" t="s">
        <v>45</v>
      </c>
      <c r="D287" s="116">
        <v>11100110135</v>
      </c>
      <c r="E287" s="338" t="s">
        <v>1064</v>
      </c>
      <c r="F287" s="389"/>
    </row>
    <row r="288" spans="1:6" s="333" customFormat="1" ht="22.5" customHeight="1" x14ac:dyDescent="0.25">
      <c r="A288" s="295">
        <f t="shared" si="17"/>
        <v>228</v>
      </c>
      <c r="B288" s="443" t="s">
        <v>50</v>
      </c>
      <c r="C288" s="430" t="s">
        <v>153</v>
      </c>
      <c r="D288" s="116">
        <v>11100109985</v>
      </c>
      <c r="E288" s="338" t="s">
        <v>1064</v>
      </c>
      <c r="F288" s="389"/>
    </row>
    <row r="289" spans="1:6" s="333" customFormat="1" ht="22.5" customHeight="1" x14ac:dyDescent="0.25">
      <c r="A289" s="295">
        <f t="shared" si="17"/>
        <v>229</v>
      </c>
      <c r="B289" s="443" t="s">
        <v>134</v>
      </c>
      <c r="C289" s="430" t="s">
        <v>57</v>
      </c>
      <c r="D289" s="116">
        <v>11100110126</v>
      </c>
      <c r="E289" s="338" t="s">
        <v>1064</v>
      </c>
      <c r="F289" s="389"/>
    </row>
    <row r="290" spans="1:6" s="333" customFormat="1" ht="22.5" customHeight="1" x14ac:dyDescent="0.25">
      <c r="A290" s="295">
        <f t="shared" si="17"/>
        <v>230</v>
      </c>
      <c r="B290" s="443" t="s">
        <v>532</v>
      </c>
      <c r="C290" s="430" t="s">
        <v>533</v>
      </c>
      <c r="D290" s="116">
        <v>21100001269</v>
      </c>
      <c r="E290" s="338" t="s">
        <v>1064</v>
      </c>
      <c r="F290" s="389"/>
    </row>
    <row r="291" spans="1:6" s="333" customFormat="1" ht="63" x14ac:dyDescent="0.25">
      <c r="A291" s="295">
        <f t="shared" si="17"/>
        <v>231</v>
      </c>
      <c r="B291" s="424" t="s">
        <v>239</v>
      </c>
      <c r="C291" s="430" t="s">
        <v>238</v>
      </c>
      <c r="D291" s="116">
        <v>21100001259</v>
      </c>
      <c r="E291" s="338" t="s">
        <v>1065</v>
      </c>
      <c r="F291" s="389" t="s">
        <v>1085</v>
      </c>
    </row>
    <row r="292" spans="1:6" s="333" customFormat="1" ht="22.5" customHeight="1" x14ac:dyDescent="0.25">
      <c r="A292" s="295">
        <f>A291+1</f>
        <v>232</v>
      </c>
      <c r="B292" s="443" t="s">
        <v>535</v>
      </c>
      <c r="C292" s="430" t="s">
        <v>102</v>
      </c>
      <c r="D292" s="116">
        <v>11100000748</v>
      </c>
      <c r="E292" s="338" t="s">
        <v>1064</v>
      </c>
      <c r="F292" s="396"/>
    </row>
    <row r="293" spans="1:6" s="333" customFormat="1" ht="22.5" customHeight="1" x14ac:dyDescent="0.25">
      <c r="A293" s="295">
        <f t="shared" si="17"/>
        <v>233</v>
      </c>
      <c r="B293" s="443" t="s">
        <v>536</v>
      </c>
      <c r="C293" s="430" t="s">
        <v>230</v>
      </c>
      <c r="D293" s="116">
        <v>11100000738</v>
      </c>
      <c r="E293" s="338" t="s">
        <v>1064</v>
      </c>
      <c r="F293" s="389"/>
    </row>
    <row r="294" spans="1:6" s="334" customFormat="1" ht="22.5" customHeight="1" x14ac:dyDescent="0.25">
      <c r="A294" s="295">
        <f t="shared" si="17"/>
        <v>234</v>
      </c>
      <c r="B294" s="424" t="s">
        <v>252</v>
      </c>
      <c r="C294" s="430" t="s">
        <v>328</v>
      </c>
      <c r="D294" s="116">
        <v>51200002068</v>
      </c>
      <c r="E294" s="338" t="s">
        <v>1064</v>
      </c>
      <c r="F294" s="389"/>
    </row>
    <row r="295" spans="1:6" s="334" customFormat="1" ht="22.5" customHeight="1" x14ac:dyDescent="0.25">
      <c r="A295" s="295">
        <f t="shared" si="17"/>
        <v>235</v>
      </c>
      <c r="B295" s="424" t="s">
        <v>537</v>
      </c>
      <c r="C295" s="437" t="s">
        <v>115</v>
      </c>
      <c r="D295" s="116">
        <v>11100000724</v>
      </c>
      <c r="E295" s="338" t="s">
        <v>1064</v>
      </c>
      <c r="F295" s="395"/>
    </row>
    <row r="296" spans="1:6" s="151" customFormat="1" ht="33" x14ac:dyDescent="0.25">
      <c r="A296" s="295">
        <f t="shared" si="17"/>
        <v>236</v>
      </c>
      <c r="B296" s="424" t="s">
        <v>74</v>
      </c>
      <c r="C296" s="437" t="s">
        <v>124</v>
      </c>
      <c r="D296" s="477">
        <v>11100000739</v>
      </c>
      <c r="E296" s="338" t="s">
        <v>1063</v>
      </c>
      <c r="F296" s="409"/>
    </row>
    <row r="297" spans="1:6" s="99" customFormat="1" ht="22.5" customHeight="1" x14ac:dyDescent="0.25">
      <c r="A297" s="295">
        <f t="shared" si="17"/>
        <v>237</v>
      </c>
      <c r="B297" s="443" t="s">
        <v>121</v>
      </c>
      <c r="C297" s="444" t="s">
        <v>170</v>
      </c>
      <c r="D297" s="298">
        <v>80400000647</v>
      </c>
      <c r="E297" s="338" t="s">
        <v>1064</v>
      </c>
      <c r="F297" s="396"/>
    </row>
    <row r="298" spans="1:6" s="99" customFormat="1" ht="23.25" customHeight="1" x14ac:dyDescent="0.25">
      <c r="A298" s="326" t="s">
        <v>335</v>
      </c>
      <c r="B298" s="416" t="s">
        <v>336</v>
      </c>
      <c r="C298" s="478"/>
      <c r="D298" s="326"/>
      <c r="E298" s="418"/>
      <c r="F298" s="394"/>
    </row>
    <row r="299" spans="1:6" s="99" customFormat="1" ht="33" x14ac:dyDescent="0.25">
      <c r="A299" s="427">
        <f>A297+1</f>
        <v>238</v>
      </c>
      <c r="B299" s="424" t="s">
        <v>538</v>
      </c>
      <c r="C299" s="429" t="s">
        <v>102</v>
      </c>
      <c r="D299" s="298">
        <v>81000000911</v>
      </c>
      <c r="E299" s="338" t="s">
        <v>1063</v>
      </c>
      <c r="F299" s="409"/>
    </row>
    <row r="300" spans="1:6" s="99" customFormat="1" ht="33" x14ac:dyDescent="0.25">
      <c r="A300" s="427">
        <f>A299+1</f>
        <v>239</v>
      </c>
      <c r="B300" s="424" t="s">
        <v>539</v>
      </c>
      <c r="C300" s="429" t="s">
        <v>540</v>
      </c>
      <c r="D300" s="298">
        <v>90400000059</v>
      </c>
      <c r="E300" s="338" t="s">
        <v>1063</v>
      </c>
      <c r="F300" s="409"/>
    </row>
    <row r="301" spans="1:6" s="99" customFormat="1" ht="19.5" customHeight="1" x14ac:dyDescent="0.25">
      <c r="A301" s="518" t="s">
        <v>541</v>
      </c>
      <c r="B301" s="520" t="s">
        <v>1093</v>
      </c>
      <c r="C301" s="528"/>
      <c r="D301" s="438"/>
      <c r="E301" s="134"/>
      <c r="F301" s="406"/>
    </row>
    <row r="302" spans="1:6" s="128" customFormat="1" ht="18" customHeight="1" x14ac:dyDescent="0.25">
      <c r="A302" s="326" t="s">
        <v>29</v>
      </c>
      <c r="B302" s="416" t="s">
        <v>30</v>
      </c>
      <c r="C302" s="417"/>
      <c r="D302" s="326"/>
      <c r="E302" s="418"/>
      <c r="F302" s="394"/>
    </row>
    <row r="303" spans="1:6" s="128" customFormat="1" ht="33" x14ac:dyDescent="0.25">
      <c r="A303" s="479">
        <f>A300+1</f>
        <v>240</v>
      </c>
      <c r="B303" s="422" t="s">
        <v>543</v>
      </c>
      <c r="C303" s="448" t="s">
        <v>481</v>
      </c>
      <c r="D303" s="298">
        <v>11100000713</v>
      </c>
      <c r="E303" s="338" t="s">
        <v>1063</v>
      </c>
      <c r="F303" s="411"/>
    </row>
    <row r="304" spans="1:6" s="128" customFormat="1" ht="22.5" customHeight="1" x14ac:dyDescent="0.25">
      <c r="A304" s="479">
        <f>A303+1</f>
        <v>241</v>
      </c>
      <c r="B304" s="422" t="s">
        <v>544</v>
      </c>
      <c r="C304" s="448" t="s">
        <v>481</v>
      </c>
      <c r="D304" s="298">
        <v>11100000775</v>
      </c>
      <c r="E304" s="338" t="s">
        <v>1064</v>
      </c>
      <c r="F304" s="412"/>
    </row>
    <row r="305" spans="1:6" s="128" customFormat="1" ht="22.5" customHeight="1" x14ac:dyDescent="0.25">
      <c r="A305" s="479">
        <f t="shared" ref="A305:A331" si="18">A304+1</f>
        <v>242</v>
      </c>
      <c r="B305" s="422" t="s">
        <v>545</v>
      </c>
      <c r="C305" s="448" t="s">
        <v>88</v>
      </c>
      <c r="D305" s="298">
        <v>11100000722</v>
      </c>
      <c r="E305" s="338" t="s">
        <v>1064</v>
      </c>
      <c r="F305" s="412"/>
    </row>
    <row r="306" spans="1:6" s="128" customFormat="1" ht="33" x14ac:dyDescent="0.25">
      <c r="A306" s="479">
        <f t="shared" si="18"/>
        <v>243</v>
      </c>
      <c r="B306" s="422" t="s">
        <v>546</v>
      </c>
      <c r="C306" s="448" t="s">
        <v>547</v>
      </c>
      <c r="D306" s="298">
        <v>11100071848</v>
      </c>
      <c r="E306" s="338" t="s">
        <v>1063</v>
      </c>
      <c r="F306" s="412"/>
    </row>
    <row r="307" spans="1:6" s="128" customFormat="1" ht="22.5" customHeight="1" x14ac:dyDescent="0.25">
      <c r="A307" s="479">
        <f t="shared" si="18"/>
        <v>244</v>
      </c>
      <c r="B307" s="422" t="s">
        <v>548</v>
      </c>
      <c r="C307" s="448" t="s">
        <v>91</v>
      </c>
      <c r="D307" s="298">
        <v>11100000797</v>
      </c>
      <c r="E307" s="338" t="s">
        <v>1064</v>
      </c>
      <c r="F307" s="412"/>
    </row>
    <row r="308" spans="1:6" s="128" customFormat="1" ht="22.5" customHeight="1" x14ac:dyDescent="0.25">
      <c r="A308" s="479">
        <f t="shared" si="18"/>
        <v>245</v>
      </c>
      <c r="B308" s="422" t="s">
        <v>549</v>
      </c>
      <c r="C308" s="448" t="s">
        <v>550</v>
      </c>
      <c r="D308" s="298">
        <v>20500005408</v>
      </c>
      <c r="E308" s="338" t="s">
        <v>1064</v>
      </c>
      <c r="F308" s="412"/>
    </row>
    <row r="309" spans="1:6" s="128" customFormat="1" ht="33" x14ac:dyDescent="0.25">
      <c r="A309" s="479">
        <f t="shared" si="18"/>
        <v>246</v>
      </c>
      <c r="B309" s="422" t="s">
        <v>551</v>
      </c>
      <c r="C309" s="448" t="s">
        <v>481</v>
      </c>
      <c r="D309" s="298">
        <v>11100082510</v>
      </c>
      <c r="E309" s="338" t="s">
        <v>1063</v>
      </c>
      <c r="F309" s="412"/>
    </row>
    <row r="310" spans="1:6" s="128" customFormat="1" ht="33" x14ac:dyDescent="0.25">
      <c r="A310" s="479">
        <f t="shared" si="18"/>
        <v>247</v>
      </c>
      <c r="B310" s="422" t="s">
        <v>552</v>
      </c>
      <c r="C310" s="448" t="s">
        <v>481</v>
      </c>
      <c r="D310" s="298">
        <v>11100119655</v>
      </c>
      <c r="E310" s="338" t="s">
        <v>1063</v>
      </c>
      <c r="F310" s="412"/>
    </row>
    <row r="311" spans="1:6" s="128" customFormat="1" ht="22.5" customHeight="1" x14ac:dyDescent="0.25">
      <c r="A311" s="479">
        <f t="shared" si="18"/>
        <v>248</v>
      </c>
      <c r="B311" s="422" t="s">
        <v>309</v>
      </c>
      <c r="C311" s="448" t="s">
        <v>553</v>
      </c>
      <c r="D311" s="298">
        <v>11100000778</v>
      </c>
      <c r="E311" s="338" t="s">
        <v>1064</v>
      </c>
      <c r="F311" s="405"/>
    </row>
    <row r="312" spans="1:6" s="128" customFormat="1" ht="33" x14ac:dyDescent="0.25">
      <c r="A312" s="479">
        <f>A311+1</f>
        <v>249</v>
      </c>
      <c r="B312" s="422" t="s">
        <v>538</v>
      </c>
      <c r="C312" s="448" t="s">
        <v>554</v>
      </c>
      <c r="D312" s="298">
        <v>11100000747</v>
      </c>
      <c r="E312" s="338" t="s">
        <v>1063</v>
      </c>
      <c r="F312" s="412"/>
    </row>
    <row r="313" spans="1:6" s="128" customFormat="1" ht="33" x14ac:dyDescent="0.25">
      <c r="A313" s="479">
        <f t="shared" si="18"/>
        <v>250</v>
      </c>
      <c r="B313" s="422" t="s">
        <v>555</v>
      </c>
      <c r="C313" s="448" t="s">
        <v>556</v>
      </c>
      <c r="D313" s="298">
        <v>11100062586</v>
      </c>
      <c r="E313" s="338" t="s">
        <v>1063</v>
      </c>
      <c r="F313" s="411"/>
    </row>
    <row r="314" spans="1:6" s="128" customFormat="1" ht="33" x14ac:dyDescent="0.25">
      <c r="A314" s="479">
        <f t="shared" si="18"/>
        <v>251</v>
      </c>
      <c r="B314" s="422" t="s">
        <v>555</v>
      </c>
      <c r="C314" s="448" t="s">
        <v>557</v>
      </c>
      <c r="D314" s="298">
        <v>11100000719</v>
      </c>
      <c r="E314" s="338" t="s">
        <v>1063</v>
      </c>
      <c r="F314" s="405"/>
    </row>
    <row r="315" spans="1:6" s="128" customFormat="1" ht="22.5" customHeight="1" x14ac:dyDescent="0.25">
      <c r="A315" s="479">
        <f t="shared" si="18"/>
        <v>252</v>
      </c>
      <c r="B315" s="422" t="s">
        <v>318</v>
      </c>
      <c r="C315" s="448" t="s">
        <v>122</v>
      </c>
      <c r="D315" s="298">
        <v>11100000786</v>
      </c>
      <c r="E315" s="338" t="s">
        <v>1064</v>
      </c>
      <c r="F315" s="412"/>
    </row>
    <row r="316" spans="1:6" s="128" customFormat="1" ht="33" x14ac:dyDescent="0.25">
      <c r="A316" s="479">
        <f t="shared" si="18"/>
        <v>253</v>
      </c>
      <c r="B316" s="422" t="s">
        <v>558</v>
      </c>
      <c r="C316" s="448" t="s">
        <v>173</v>
      </c>
      <c r="D316" s="298">
        <v>20500004676</v>
      </c>
      <c r="E316" s="338" t="s">
        <v>1063</v>
      </c>
      <c r="F316" s="412"/>
    </row>
    <row r="317" spans="1:6" s="128" customFormat="1" ht="22.5" customHeight="1" x14ac:dyDescent="0.25">
      <c r="A317" s="479">
        <f t="shared" si="18"/>
        <v>254</v>
      </c>
      <c r="B317" s="422" t="s">
        <v>559</v>
      </c>
      <c r="C317" s="448" t="s">
        <v>560</v>
      </c>
      <c r="D317" s="298">
        <v>11100075983</v>
      </c>
      <c r="E317" s="338" t="s">
        <v>1064</v>
      </c>
      <c r="F317" s="405"/>
    </row>
    <row r="318" spans="1:6" s="128" customFormat="1" ht="33" x14ac:dyDescent="0.25">
      <c r="A318" s="479">
        <f t="shared" si="18"/>
        <v>255</v>
      </c>
      <c r="B318" s="422" t="s">
        <v>561</v>
      </c>
      <c r="C318" s="448" t="s">
        <v>562</v>
      </c>
      <c r="D318" s="298" t="s">
        <v>563</v>
      </c>
      <c r="E318" s="338" t="s">
        <v>1063</v>
      </c>
      <c r="F318" s="412"/>
    </row>
    <row r="319" spans="1:6" s="128" customFormat="1" ht="22.5" customHeight="1" x14ac:dyDescent="0.25">
      <c r="A319" s="479">
        <f t="shared" si="18"/>
        <v>256</v>
      </c>
      <c r="B319" s="422" t="s">
        <v>564</v>
      </c>
      <c r="C319" s="448" t="s">
        <v>565</v>
      </c>
      <c r="D319" s="298" t="s">
        <v>566</v>
      </c>
      <c r="E319" s="338" t="s">
        <v>1064</v>
      </c>
      <c r="F319" s="412"/>
    </row>
    <row r="320" spans="1:6" s="128" customFormat="1" ht="31.5" x14ac:dyDescent="0.25">
      <c r="A320" s="479">
        <f>A319+1</f>
        <v>257</v>
      </c>
      <c r="B320" s="511" t="s">
        <v>236</v>
      </c>
      <c r="C320" s="516" t="s">
        <v>493</v>
      </c>
      <c r="D320" s="131" t="s">
        <v>567</v>
      </c>
      <c r="E320" s="509" t="s">
        <v>672</v>
      </c>
      <c r="F320" s="517" t="s">
        <v>568</v>
      </c>
    </row>
    <row r="321" spans="1:6" s="128" customFormat="1" ht="33" x14ac:dyDescent="0.25">
      <c r="A321" s="479">
        <f t="shared" si="18"/>
        <v>258</v>
      </c>
      <c r="B321" s="422" t="s">
        <v>569</v>
      </c>
      <c r="C321" s="448" t="s">
        <v>36</v>
      </c>
      <c r="D321" s="298">
        <v>11100000783</v>
      </c>
      <c r="E321" s="338" t="s">
        <v>1063</v>
      </c>
      <c r="F321" s="412"/>
    </row>
    <row r="322" spans="1:6" s="128" customFormat="1" ht="22.5" customHeight="1" x14ac:dyDescent="0.25">
      <c r="A322" s="479">
        <f t="shared" si="18"/>
        <v>259</v>
      </c>
      <c r="B322" s="422" t="s">
        <v>570</v>
      </c>
      <c r="C322" s="448" t="s">
        <v>263</v>
      </c>
      <c r="D322" s="298">
        <v>11100000779</v>
      </c>
      <c r="E322" s="338" t="s">
        <v>1064</v>
      </c>
      <c r="F322" s="412"/>
    </row>
    <row r="323" spans="1:6" s="128" customFormat="1" ht="47.25" x14ac:dyDescent="0.25">
      <c r="A323" s="479">
        <f t="shared" si="18"/>
        <v>260</v>
      </c>
      <c r="B323" s="422" t="s">
        <v>571</v>
      </c>
      <c r="C323" s="448" t="s">
        <v>96</v>
      </c>
      <c r="D323" s="298">
        <v>11100000793</v>
      </c>
      <c r="E323" s="338" t="s">
        <v>1064</v>
      </c>
      <c r="F323" s="411" t="s">
        <v>1086</v>
      </c>
    </row>
    <row r="324" spans="1:6" s="128" customFormat="1" ht="33" x14ac:dyDescent="0.25">
      <c r="A324" s="479">
        <f t="shared" si="18"/>
        <v>261</v>
      </c>
      <c r="B324" s="422" t="s">
        <v>572</v>
      </c>
      <c r="C324" s="448" t="s">
        <v>453</v>
      </c>
      <c r="D324" s="298">
        <v>11100119664</v>
      </c>
      <c r="E324" s="338" t="s">
        <v>1063</v>
      </c>
      <c r="F324" s="412"/>
    </row>
    <row r="325" spans="1:6" s="128" customFormat="1" ht="33" x14ac:dyDescent="0.25">
      <c r="A325" s="479">
        <f t="shared" si="18"/>
        <v>262</v>
      </c>
      <c r="B325" s="422" t="s">
        <v>475</v>
      </c>
      <c r="C325" s="448" t="s">
        <v>573</v>
      </c>
      <c r="D325" s="298">
        <v>11100000787</v>
      </c>
      <c r="E325" s="338" t="s">
        <v>1063</v>
      </c>
      <c r="F325" s="412"/>
    </row>
    <row r="326" spans="1:6" s="207" customFormat="1" ht="33" x14ac:dyDescent="0.25">
      <c r="A326" s="479">
        <f t="shared" si="18"/>
        <v>263</v>
      </c>
      <c r="B326" s="422" t="s">
        <v>574</v>
      </c>
      <c r="C326" s="448" t="s">
        <v>575</v>
      </c>
      <c r="D326" s="298">
        <v>11100000716</v>
      </c>
      <c r="E326" s="338" t="s">
        <v>1063</v>
      </c>
      <c r="F326" s="411"/>
    </row>
    <row r="327" spans="1:6" s="207" customFormat="1" ht="25.5" customHeight="1" x14ac:dyDescent="0.25">
      <c r="A327" s="479">
        <f t="shared" si="18"/>
        <v>264</v>
      </c>
      <c r="B327" s="422" t="s">
        <v>576</v>
      </c>
      <c r="C327" s="448" t="s">
        <v>577</v>
      </c>
      <c r="D327" s="298">
        <v>11100066953</v>
      </c>
      <c r="E327" s="338" t="s">
        <v>1064</v>
      </c>
      <c r="F327" s="411"/>
    </row>
    <row r="328" spans="1:6" s="128" customFormat="1" ht="51" customHeight="1" x14ac:dyDescent="0.25">
      <c r="A328" s="479">
        <f>A327+1</f>
        <v>265</v>
      </c>
      <c r="B328" s="422" t="s">
        <v>578</v>
      </c>
      <c r="C328" s="448" t="s">
        <v>290</v>
      </c>
      <c r="D328" s="298">
        <v>51200001010</v>
      </c>
      <c r="E328" s="338" t="s">
        <v>1064</v>
      </c>
      <c r="F328" s="405" t="s">
        <v>1086</v>
      </c>
    </row>
    <row r="329" spans="1:6" s="128" customFormat="1" ht="22.5" customHeight="1" x14ac:dyDescent="0.25">
      <c r="A329" s="479">
        <f t="shared" si="18"/>
        <v>266</v>
      </c>
      <c r="B329" s="422" t="s">
        <v>74</v>
      </c>
      <c r="C329" s="448" t="s">
        <v>579</v>
      </c>
      <c r="D329" s="298">
        <v>11100000708</v>
      </c>
      <c r="E329" s="338" t="s">
        <v>1064</v>
      </c>
      <c r="F329" s="405"/>
    </row>
    <row r="330" spans="1:6" s="209" customFormat="1" ht="51" customHeight="1" x14ac:dyDescent="0.25">
      <c r="A330" s="479">
        <f t="shared" si="18"/>
        <v>267</v>
      </c>
      <c r="B330" s="422" t="s">
        <v>580</v>
      </c>
      <c r="C330" s="480" t="s">
        <v>91</v>
      </c>
      <c r="D330" s="298">
        <v>80500002218</v>
      </c>
      <c r="E330" s="338" t="s">
        <v>1064</v>
      </c>
      <c r="F330" s="411" t="s">
        <v>1086</v>
      </c>
    </row>
    <row r="331" spans="1:6" s="209" customFormat="1" ht="52.5" customHeight="1" x14ac:dyDescent="0.25">
      <c r="A331" s="479">
        <f t="shared" si="18"/>
        <v>268</v>
      </c>
      <c r="B331" s="422" t="s">
        <v>581</v>
      </c>
      <c r="C331" s="480" t="s">
        <v>115</v>
      </c>
      <c r="D331" s="298">
        <v>80600000436</v>
      </c>
      <c r="E331" s="338" t="s">
        <v>1064</v>
      </c>
      <c r="F331" s="411" t="s">
        <v>1084</v>
      </c>
    </row>
    <row r="332" spans="1:6" s="209" customFormat="1" ht="18" customHeight="1" x14ac:dyDescent="0.25">
      <c r="A332" s="326" t="s">
        <v>335</v>
      </c>
      <c r="B332" s="416" t="s">
        <v>336</v>
      </c>
      <c r="C332" s="417"/>
      <c r="D332" s="326"/>
      <c r="E332" s="418"/>
      <c r="F332" s="394"/>
    </row>
    <row r="333" spans="1:6" s="209" customFormat="1" ht="33" x14ac:dyDescent="0.25">
      <c r="A333" s="479">
        <f>A331+1</f>
        <v>269</v>
      </c>
      <c r="B333" s="422" t="s">
        <v>582</v>
      </c>
      <c r="C333" s="480" t="s">
        <v>51</v>
      </c>
      <c r="D333" s="298">
        <v>90100000741</v>
      </c>
      <c r="E333" s="338" t="s">
        <v>1063</v>
      </c>
      <c r="F333" s="413"/>
    </row>
    <row r="334" spans="1:6" s="209" customFormat="1" ht="19.5" customHeight="1" x14ac:dyDescent="0.25">
      <c r="A334" s="519" t="s">
        <v>583</v>
      </c>
      <c r="B334" s="520" t="s">
        <v>1094</v>
      </c>
      <c r="C334" s="528"/>
      <c r="D334" s="438"/>
      <c r="E334" s="134"/>
      <c r="F334" s="406"/>
    </row>
    <row r="335" spans="1:6" s="334" customFormat="1" ht="18" customHeight="1" x14ac:dyDescent="0.25">
      <c r="A335" s="326" t="s">
        <v>29</v>
      </c>
      <c r="B335" s="416" t="s">
        <v>30</v>
      </c>
      <c r="C335" s="417"/>
      <c r="D335" s="326"/>
      <c r="E335" s="418"/>
      <c r="F335" s="394"/>
    </row>
    <row r="336" spans="1:6" s="334" customFormat="1" ht="31.5" x14ac:dyDescent="0.25">
      <c r="A336" s="427">
        <f>A333+1</f>
        <v>270</v>
      </c>
      <c r="B336" s="443" t="s">
        <v>585</v>
      </c>
      <c r="C336" s="444" t="s">
        <v>115</v>
      </c>
      <c r="D336" s="332">
        <v>11100067231</v>
      </c>
      <c r="E336" s="338" t="s">
        <v>672</v>
      </c>
      <c r="F336" s="390" t="s">
        <v>1066</v>
      </c>
    </row>
    <row r="337" spans="1:6" s="333" customFormat="1" ht="33" x14ac:dyDescent="0.25">
      <c r="A337" s="427">
        <f>A336+1</f>
        <v>271</v>
      </c>
      <c r="B337" s="443" t="s">
        <v>587</v>
      </c>
      <c r="C337" s="444" t="s">
        <v>228</v>
      </c>
      <c r="D337" s="332">
        <v>11100000776</v>
      </c>
      <c r="E337" s="338" t="s">
        <v>1063</v>
      </c>
      <c r="F337" s="398"/>
    </row>
    <row r="338" spans="1:6" s="333" customFormat="1" ht="36" customHeight="1" x14ac:dyDescent="0.25">
      <c r="A338" s="427">
        <f t="shared" ref="A338:A350" si="19">A337+1</f>
        <v>272</v>
      </c>
      <c r="B338" s="443" t="s">
        <v>588</v>
      </c>
      <c r="C338" s="444" t="s">
        <v>589</v>
      </c>
      <c r="D338" s="332">
        <v>11100071850</v>
      </c>
      <c r="E338" s="338" t="s">
        <v>672</v>
      </c>
      <c r="F338" s="390" t="s">
        <v>1066</v>
      </c>
    </row>
    <row r="339" spans="1:6" s="334" customFormat="1" ht="36" customHeight="1" x14ac:dyDescent="0.25">
      <c r="A339" s="427">
        <f t="shared" si="19"/>
        <v>273</v>
      </c>
      <c r="B339" s="443" t="s">
        <v>590</v>
      </c>
      <c r="C339" s="444" t="s">
        <v>591</v>
      </c>
      <c r="D339" s="332">
        <v>11100096302</v>
      </c>
      <c r="E339" s="338" t="s">
        <v>672</v>
      </c>
      <c r="F339" s="390" t="s">
        <v>1066</v>
      </c>
    </row>
    <row r="340" spans="1:6" s="334" customFormat="1" ht="36" customHeight="1" x14ac:dyDescent="0.25">
      <c r="A340" s="427">
        <f t="shared" si="19"/>
        <v>274</v>
      </c>
      <c r="B340" s="443" t="s">
        <v>592</v>
      </c>
      <c r="C340" s="444" t="s">
        <v>42</v>
      </c>
      <c r="D340" s="332">
        <v>31100001649</v>
      </c>
      <c r="E340" s="338" t="s">
        <v>672</v>
      </c>
      <c r="F340" s="390" t="s">
        <v>1066</v>
      </c>
    </row>
    <row r="341" spans="1:6" s="334" customFormat="1" ht="63" x14ac:dyDescent="0.25">
      <c r="A341" s="427">
        <f t="shared" si="19"/>
        <v>275</v>
      </c>
      <c r="B341" s="443" t="s">
        <v>405</v>
      </c>
      <c r="C341" s="444" t="s">
        <v>385</v>
      </c>
      <c r="D341" s="332">
        <v>21100001291</v>
      </c>
      <c r="E341" s="338" t="s">
        <v>1065</v>
      </c>
      <c r="F341" s="396" t="s">
        <v>1077</v>
      </c>
    </row>
    <row r="342" spans="1:6" s="334" customFormat="1" ht="63" x14ac:dyDescent="0.25">
      <c r="A342" s="427">
        <f>A341+1</f>
        <v>276</v>
      </c>
      <c r="B342" s="443" t="s">
        <v>593</v>
      </c>
      <c r="C342" s="444" t="s">
        <v>115</v>
      </c>
      <c r="D342" s="332">
        <v>11100119658</v>
      </c>
      <c r="E342" s="338" t="s">
        <v>1065</v>
      </c>
      <c r="F342" s="396" t="s">
        <v>1077</v>
      </c>
    </row>
    <row r="343" spans="1:6" s="334" customFormat="1" ht="63" x14ac:dyDescent="0.25">
      <c r="A343" s="427">
        <f t="shared" si="19"/>
        <v>277</v>
      </c>
      <c r="B343" s="443" t="s">
        <v>594</v>
      </c>
      <c r="C343" s="444" t="s">
        <v>554</v>
      </c>
      <c r="D343" s="332">
        <v>11100096288</v>
      </c>
      <c r="E343" s="338" t="s">
        <v>1065</v>
      </c>
      <c r="F343" s="396" t="s">
        <v>1077</v>
      </c>
    </row>
    <row r="344" spans="1:6" s="334" customFormat="1" ht="33" x14ac:dyDescent="0.25">
      <c r="A344" s="427">
        <f t="shared" si="19"/>
        <v>278</v>
      </c>
      <c r="B344" s="443" t="s">
        <v>595</v>
      </c>
      <c r="C344" s="444" t="s">
        <v>124</v>
      </c>
      <c r="D344" s="332">
        <v>11100110117</v>
      </c>
      <c r="E344" s="338" t="s">
        <v>1063</v>
      </c>
      <c r="F344" s="398"/>
    </row>
    <row r="345" spans="1:6" s="334" customFormat="1" ht="22.5" customHeight="1" x14ac:dyDescent="0.25">
      <c r="A345" s="427">
        <f t="shared" si="19"/>
        <v>279</v>
      </c>
      <c r="B345" s="443" t="s">
        <v>596</v>
      </c>
      <c r="C345" s="444" t="s">
        <v>268</v>
      </c>
      <c r="D345" s="332">
        <v>11100082545</v>
      </c>
      <c r="E345" s="338" t="s">
        <v>1064</v>
      </c>
      <c r="F345" s="397"/>
    </row>
    <row r="346" spans="1:6" s="334" customFormat="1" ht="33" x14ac:dyDescent="0.25">
      <c r="A346" s="427">
        <f>A345+1</f>
        <v>280</v>
      </c>
      <c r="B346" s="443" t="s">
        <v>597</v>
      </c>
      <c r="C346" s="444" t="s">
        <v>598</v>
      </c>
      <c r="D346" s="332">
        <v>11100119638</v>
      </c>
      <c r="E346" s="338" t="s">
        <v>1063</v>
      </c>
      <c r="F346" s="397"/>
    </row>
    <row r="347" spans="1:6" s="334" customFormat="1" ht="63" x14ac:dyDescent="0.25">
      <c r="A347" s="427">
        <f t="shared" si="19"/>
        <v>281</v>
      </c>
      <c r="B347" s="443" t="s">
        <v>599</v>
      </c>
      <c r="C347" s="444" t="s">
        <v>498</v>
      </c>
      <c r="D347" s="332">
        <v>11100110124</v>
      </c>
      <c r="E347" s="338" t="s">
        <v>600</v>
      </c>
      <c r="F347" s="398" t="s">
        <v>1087</v>
      </c>
    </row>
    <row r="348" spans="1:6" s="334" customFormat="1" ht="33" x14ac:dyDescent="0.25">
      <c r="A348" s="427">
        <f t="shared" si="19"/>
        <v>282</v>
      </c>
      <c r="B348" s="443" t="s">
        <v>602</v>
      </c>
      <c r="C348" s="444" t="s">
        <v>42</v>
      </c>
      <c r="D348" s="332">
        <v>31100001684</v>
      </c>
      <c r="E348" s="338" t="s">
        <v>1063</v>
      </c>
      <c r="F348" s="398"/>
    </row>
    <row r="349" spans="1:6" s="334" customFormat="1" ht="33" x14ac:dyDescent="0.25">
      <c r="A349" s="427">
        <f t="shared" si="19"/>
        <v>283</v>
      </c>
      <c r="B349" s="443" t="s">
        <v>603</v>
      </c>
      <c r="C349" s="444" t="s">
        <v>604</v>
      </c>
      <c r="D349" s="332">
        <v>21000001760</v>
      </c>
      <c r="E349" s="338" t="s">
        <v>1063</v>
      </c>
      <c r="F349" s="396"/>
    </row>
    <row r="350" spans="1:6" s="334" customFormat="1" ht="33" x14ac:dyDescent="0.25">
      <c r="A350" s="427">
        <f t="shared" si="19"/>
        <v>284</v>
      </c>
      <c r="B350" s="443" t="s">
        <v>605</v>
      </c>
      <c r="C350" s="444" t="s">
        <v>606</v>
      </c>
      <c r="D350" s="332">
        <v>11100119659</v>
      </c>
      <c r="E350" s="338" t="s">
        <v>1063</v>
      </c>
      <c r="F350" s="396"/>
    </row>
    <row r="351" spans="1:6" s="334" customFormat="1" ht="22.5" customHeight="1" x14ac:dyDescent="0.25">
      <c r="A351" s="427">
        <f>A350+1</f>
        <v>285</v>
      </c>
      <c r="B351" s="443" t="s">
        <v>607</v>
      </c>
      <c r="C351" s="444" t="s">
        <v>447</v>
      </c>
      <c r="D351" s="332">
        <v>11100109944</v>
      </c>
      <c r="E351" s="338" t="s">
        <v>1064</v>
      </c>
      <c r="F351" s="389"/>
    </row>
    <row r="352" spans="1:6" s="99" customFormat="1" ht="18" customHeight="1" x14ac:dyDescent="0.25">
      <c r="A352" s="326" t="s">
        <v>335</v>
      </c>
      <c r="B352" s="481" t="s">
        <v>336</v>
      </c>
      <c r="C352" s="482"/>
      <c r="D352" s="483"/>
      <c r="E352" s="418"/>
      <c r="F352" s="395"/>
    </row>
    <row r="353" spans="1:6" s="99" customFormat="1" ht="33" x14ac:dyDescent="0.25">
      <c r="A353" s="427">
        <f>A351+1</f>
        <v>286</v>
      </c>
      <c r="B353" s="443" t="s">
        <v>608</v>
      </c>
      <c r="C353" s="484" t="s">
        <v>371</v>
      </c>
      <c r="D353" s="329">
        <v>81000001014</v>
      </c>
      <c r="E353" s="338" t="s">
        <v>1063</v>
      </c>
      <c r="F353" s="396"/>
    </row>
    <row r="354" spans="1:6" s="99" customFormat="1" ht="33" x14ac:dyDescent="0.25">
      <c r="A354" s="427">
        <f>A353+1</f>
        <v>287</v>
      </c>
      <c r="B354" s="443" t="s">
        <v>609</v>
      </c>
      <c r="C354" s="484" t="s">
        <v>124</v>
      </c>
      <c r="D354" s="329">
        <v>81000000903</v>
      </c>
      <c r="E354" s="338" t="s">
        <v>1063</v>
      </c>
      <c r="F354" s="396"/>
    </row>
    <row r="355" spans="1:6" s="99" customFormat="1" ht="33" x14ac:dyDescent="0.25">
      <c r="A355" s="427">
        <f>A354+1</f>
        <v>288</v>
      </c>
      <c r="B355" s="443" t="s">
        <v>158</v>
      </c>
      <c r="C355" s="444" t="s">
        <v>400</v>
      </c>
      <c r="D355" s="329">
        <v>90100000730</v>
      </c>
      <c r="E355" s="338" t="s">
        <v>1063</v>
      </c>
      <c r="F355" s="396"/>
    </row>
    <row r="356" spans="1:6" s="111" customFormat="1" ht="19.5" customHeight="1" x14ac:dyDescent="0.25">
      <c r="A356" s="519" t="s">
        <v>610</v>
      </c>
      <c r="B356" s="520" t="s">
        <v>1095</v>
      </c>
      <c r="C356" s="528"/>
      <c r="D356" s="438"/>
      <c r="E356" s="134"/>
      <c r="F356" s="406"/>
    </row>
    <row r="357" spans="1:6" s="111" customFormat="1" ht="18" customHeight="1" x14ac:dyDescent="0.25">
      <c r="A357" s="326" t="s">
        <v>29</v>
      </c>
      <c r="B357" s="416" t="s">
        <v>30</v>
      </c>
      <c r="C357" s="417"/>
      <c r="D357" s="326"/>
      <c r="E357" s="418"/>
      <c r="F357" s="394"/>
    </row>
    <row r="358" spans="1:6" s="111" customFormat="1" ht="33" x14ac:dyDescent="0.25">
      <c r="A358" s="427">
        <f>A355+1</f>
        <v>289</v>
      </c>
      <c r="B358" s="485" t="s">
        <v>612</v>
      </c>
      <c r="C358" s="423" t="s">
        <v>135</v>
      </c>
      <c r="D358" s="328" t="s">
        <v>613</v>
      </c>
      <c r="E358" s="338" t="s">
        <v>1063</v>
      </c>
      <c r="F358" s="396"/>
    </row>
    <row r="359" spans="1:6" s="111" customFormat="1" ht="47.25" x14ac:dyDescent="0.25">
      <c r="A359" s="427">
        <f>A358+1</f>
        <v>290</v>
      </c>
      <c r="B359" s="485" t="s">
        <v>614</v>
      </c>
      <c r="C359" s="423" t="s">
        <v>615</v>
      </c>
      <c r="D359" s="328" t="s">
        <v>616</v>
      </c>
      <c r="E359" s="338" t="s">
        <v>1064</v>
      </c>
      <c r="F359" s="398" t="s">
        <v>1086</v>
      </c>
    </row>
    <row r="360" spans="1:6" s="111" customFormat="1" ht="33" x14ac:dyDescent="0.25">
      <c r="A360" s="427">
        <f t="shared" ref="A360:A365" si="20">A359+1</f>
        <v>291</v>
      </c>
      <c r="B360" s="485" t="s">
        <v>617</v>
      </c>
      <c r="C360" s="423" t="s">
        <v>562</v>
      </c>
      <c r="D360" s="328" t="s">
        <v>618</v>
      </c>
      <c r="E360" s="338" t="s">
        <v>1063</v>
      </c>
      <c r="F360" s="396"/>
    </row>
    <row r="361" spans="1:6" s="111" customFormat="1" ht="33" x14ac:dyDescent="0.25">
      <c r="A361" s="427">
        <f t="shared" si="20"/>
        <v>292</v>
      </c>
      <c r="B361" s="485" t="s">
        <v>619</v>
      </c>
      <c r="C361" s="423" t="s">
        <v>620</v>
      </c>
      <c r="D361" s="328" t="s">
        <v>621</v>
      </c>
      <c r="E361" s="338" t="s">
        <v>1063</v>
      </c>
      <c r="F361" s="401"/>
    </row>
    <row r="362" spans="1:6" s="111" customFormat="1" ht="33" x14ac:dyDescent="0.25">
      <c r="A362" s="427">
        <f t="shared" si="20"/>
        <v>293</v>
      </c>
      <c r="B362" s="485" t="s">
        <v>622</v>
      </c>
      <c r="C362" s="423" t="s">
        <v>623</v>
      </c>
      <c r="D362" s="328" t="s">
        <v>624</v>
      </c>
      <c r="E362" s="338" t="s">
        <v>1063</v>
      </c>
      <c r="F362" s="401"/>
    </row>
    <row r="363" spans="1:6" s="111" customFormat="1" ht="94.5" x14ac:dyDescent="0.25">
      <c r="A363" s="427">
        <f t="shared" si="20"/>
        <v>294</v>
      </c>
      <c r="B363" s="485" t="s">
        <v>625</v>
      </c>
      <c r="C363" s="423" t="s">
        <v>344</v>
      </c>
      <c r="D363" s="328" t="s">
        <v>626</v>
      </c>
      <c r="E363" s="338" t="s">
        <v>1065</v>
      </c>
      <c r="F363" s="389" t="s">
        <v>1088</v>
      </c>
    </row>
    <row r="364" spans="1:6" s="111" customFormat="1" ht="47.25" x14ac:dyDescent="0.25">
      <c r="A364" s="427">
        <f>A363+1</f>
        <v>295</v>
      </c>
      <c r="B364" s="485" t="s">
        <v>628</v>
      </c>
      <c r="C364" s="423" t="s">
        <v>629</v>
      </c>
      <c r="D364" s="328" t="s">
        <v>630</v>
      </c>
      <c r="E364" s="338" t="s">
        <v>1064</v>
      </c>
      <c r="F364" s="398" t="s">
        <v>1084</v>
      </c>
    </row>
    <row r="365" spans="1:6" s="111" customFormat="1" ht="22.5" customHeight="1" x14ac:dyDescent="0.25">
      <c r="A365" s="427">
        <f t="shared" si="20"/>
        <v>296</v>
      </c>
      <c r="B365" s="485" t="s">
        <v>631</v>
      </c>
      <c r="C365" s="423" t="s">
        <v>491</v>
      </c>
      <c r="D365" s="328" t="s">
        <v>632</v>
      </c>
      <c r="E365" s="338" t="s">
        <v>1064</v>
      </c>
      <c r="F365" s="389"/>
    </row>
    <row r="366" spans="1:6" s="111" customFormat="1" ht="19.5" customHeight="1" x14ac:dyDescent="0.25">
      <c r="A366" s="519" t="s">
        <v>633</v>
      </c>
      <c r="B366" s="520" t="s">
        <v>1096</v>
      </c>
      <c r="C366" s="528"/>
      <c r="D366" s="438"/>
      <c r="E366" s="134"/>
      <c r="F366" s="406"/>
    </row>
    <row r="367" spans="1:6" s="334" customFormat="1" ht="18" customHeight="1" x14ac:dyDescent="0.25">
      <c r="A367" s="326" t="s">
        <v>29</v>
      </c>
      <c r="B367" s="416" t="s">
        <v>30</v>
      </c>
      <c r="C367" s="417"/>
      <c r="D367" s="326"/>
      <c r="E367" s="418"/>
      <c r="F367" s="394"/>
    </row>
    <row r="368" spans="1:6" s="334" customFormat="1" ht="22.5" customHeight="1" x14ac:dyDescent="0.25">
      <c r="A368" s="295">
        <f>A365+1</f>
        <v>297</v>
      </c>
      <c r="B368" s="422" t="s">
        <v>635</v>
      </c>
      <c r="C368" s="423" t="s">
        <v>636</v>
      </c>
      <c r="D368" s="298">
        <v>31100001689</v>
      </c>
      <c r="E368" s="338" t="s">
        <v>1064</v>
      </c>
      <c r="F368" s="397"/>
    </row>
    <row r="369" spans="1:6" s="333" customFormat="1" ht="24.75" customHeight="1" x14ac:dyDescent="0.25">
      <c r="A369" s="295">
        <f>A368+1</f>
        <v>298</v>
      </c>
      <c r="B369" s="422" t="s">
        <v>637</v>
      </c>
      <c r="C369" s="423" t="s">
        <v>205</v>
      </c>
      <c r="D369" s="298">
        <v>11100109539</v>
      </c>
      <c r="E369" s="338" t="s">
        <v>1064</v>
      </c>
      <c r="F369" s="398"/>
    </row>
    <row r="370" spans="1:6" s="333" customFormat="1" ht="24.75" customHeight="1" x14ac:dyDescent="0.25">
      <c r="A370" s="295">
        <f t="shared" ref="A370:A376" si="21">A369+1</f>
        <v>299</v>
      </c>
      <c r="B370" s="422" t="s">
        <v>47</v>
      </c>
      <c r="C370" s="423" t="s">
        <v>122</v>
      </c>
      <c r="D370" s="298">
        <v>21000001726</v>
      </c>
      <c r="E370" s="338" t="s">
        <v>1064</v>
      </c>
      <c r="F370" s="398"/>
    </row>
    <row r="371" spans="1:6" s="334" customFormat="1" ht="24.75" customHeight="1" x14ac:dyDescent="0.25">
      <c r="A371" s="295">
        <f t="shared" si="21"/>
        <v>300</v>
      </c>
      <c r="B371" s="422" t="s">
        <v>638</v>
      </c>
      <c r="C371" s="423" t="s">
        <v>639</v>
      </c>
      <c r="D371" s="298">
        <v>21100001275</v>
      </c>
      <c r="E371" s="338" t="s">
        <v>1064</v>
      </c>
      <c r="F371" s="397"/>
    </row>
    <row r="372" spans="1:6" s="334" customFormat="1" ht="24.75" customHeight="1" x14ac:dyDescent="0.25">
      <c r="A372" s="295">
        <f t="shared" si="21"/>
        <v>301</v>
      </c>
      <c r="B372" s="422" t="s">
        <v>640</v>
      </c>
      <c r="C372" s="423" t="s">
        <v>284</v>
      </c>
      <c r="D372" s="298">
        <v>71000000520</v>
      </c>
      <c r="E372" s="338" t="s">
        <v>1064</v>
      </c>
      <c r="F372" s="397"/>
    </row>
    <row r="373" spans="1:6" s="334" customFormat="1" ht="24.75" customHeight="1" x14ac:dyDescent="0.25">
      <c r="A373" s="295">
        <f t="shared" si="21"/>
        <v>302</v>
      </c>
      <c r="B373" s="422" t="s">
        <v>307</v>
      </c>
      <c r="C373" s="423" t="s">
        <v>641</v>
      </c>
      <c r="D373" s="298">
        <v>21000001080</v>
      </c>
      <c r="E373" s="338" t="s">
        <v>1064</v>
      </c>
      <c r="F373" s="398"/>
    </row>
    <row r="374" spans="1:6" s="334" customFormat="1" ht="24.75" customHeight="1" x14ac:dyDescent="0.25">
      <c r="A374" s="295">
        <f t="shared" si="21"/>
        <v>303</v>
      </c>
      <c r="B374" s="422" t="s">
        <v>642</v>
      </c>
      <c r="C374" s="423" t="s">
        <v>217</v>
      </c>
      <c r="D374" s="298">
        <v>11100111411</v>
      </c>
      <c r="E374" s="338" t="s">
        <v>1064</v>
      </c>
      <c r="F374" s="397"/>
    </row>
    <row r="375" spans="1:6" s="334" customFormat="1" ht="33" x14ac:dyDescent="0.25">
      <c r="A375" s="295">
        <f t="shared" si="21"/>
        <v>304</v>
      </c>
      <c r="B375" s="422" t="s">
        <v>643</v>
      </c>
      <c r="C375" s="423" t="s">
        <v>361</v>
      </c>
      <c r="D375" s="298">
        <v>40900000624</v>
      </c>
      <c r="E375" s="338" t="s">
        <v>1063</v>
      </c>
      <c r="F375" s="397"/>
    </row>
    <row r="376" spans="1:6" s="99" customFormat="1" ht="33" x14ac:dyDescent="0.25">
      <c r="A376" s="295">
        <f t="shared" si="21"/>
        <v>305</v>
      </c>
      <c r="B376" s="422" t="s">
        <v>644</v>
      </c>
      <c r="C376" s="423" t="s">
        <v>250</v>
      </c>
      <c r="D376" s="298">
        <v>11100000761</v>
      </c>
      <c r="E376" s="338" t="s">
        <v>1063</v>
      </c>
      <c r="F376" s="399"/>
    </row>
    <row r="377" spans="1:6" s="99" customFormat="1" ht="18" customHeight="1" x14ac:dyDescent="0.25">
      <c r="A377" s="326" t="s">
        <v>335</v>
      </c>
      <c r="B377" s="481" t="s">
        <v>336</v>
      </c>
      <c r="C377" s="486"/>
      <c r="D377" s="487"/>
      <c r="E377" s="418"/>
      <c r="F377" s="395"/>
    </row>
    <row r="378" spans="1:6" s="334" customFormat="1" ht="26.25" customHeight="1" x14ac:dyDescent="0.25">
      <c r="A378" s="295">
        <f>A376+1</f>
        <v>306</v>
      </c>
      <c r="B378" s="422" t="s">
        <v>645</v>
      </c>
      <c r="C378" s="423" t="s">
        <v>284</v>
      </c>
      <c r="D378" s="298">
        <v>81000000908</v>
      </c>
      <c r="E378" s="338" t="s">
        <v>1064</v>
      </c>
      <c r="F378" s="397"/>
    </row>
    <row r="379" spans="1:6" s="111" customFormat="1" ht="19.5" customHeight="1" x14ac:dyDescent="0.25">
      <c r="A379" s="519" t="s">
        <v>646</v>
      </c>
      <c r="B379" s="529" t="s">
        <v>647</v>
      </c>
      <c r="C379" s="528"/>
      <c r="D379" s="438"/>
      <c r="E379" s="134"/>
      <c r="F379" s="406"/>
    </row>
    <row r="380" spans="1:6" s="334" customFormat="1" ht="18" customHeight="1" x14ac:dyDescent="0.25">
      <c r="A380" s="326" t="s">
        <v>29</v>
      </c>
      <c r="B380" s="416" t="s">
        <v>30</v>
      </c>
      <c r="C380" s="417"/>
      <c r="D380" s="488"/>
      <c r="E380" s="418"/>
      <c r="F380" s="394"/>
    </row>
    <row r="381" spans="1:6" s="334" customFormat="1" ht="51.75" customHeight="1" x14ac:dyDescent="0.25">
      <c r="A381" s="427">
        <f>A378+1</f>
        <v>307</v>
      </c>
      <c r="B381" s="489" t="s">
        <v>224</v>
      </c>
      <c r="C381" s="490" t="s">
        <v>316</v>
      </c>
      <c r="D381" s="43">
        <v>50800000001</v>
      </c>
      <c r="E381" s="338" t="s">
        <v>1063</v>
      </c>
      <c r="F381" s="398" t="s">
        <v>1089</v>
      </c>
    </row>
    <row r="382" spans="1:6" s="334" customFormat="1" ht="22.5" customHeight="1" x14ac:dyDescent="0.25">
      <c r="A382" s="427">
        <f>A381+1</f>
        <v>308</v>
      </c>
      <c r="B382" s="489" t="s">
        <v>649</v>
      </c>
      <c r="C382" s="490" t="s">
        <v>205</v>
      </c>
      <c r="D382" s="43">
        <v>71000000474</v>
      </c>
      <c r="E382" s="338" t="s">
        <v>1064</v>
      </c>
      <c r="F382" s="397"/>
    </row>
    <row r="383" spans="1:6" s="334" customFormat="1" ht="33" x14ac:dyDescent="0.25">
      <c r="A383" s="427">
        <f t="shared" ref="A383:A392" si="22">A382+1</f>
        <v>309</v>
      </c>
      <c r="B383" s="489" t="s">
        <v>650</v>
      </c>
      <c r="C383" s="490" t="s">
        <v>135</v>
      </c>
      <c r="D383" s="43">
        <v>60300000100</v>
      </c>
      <c r="E383" s="338" t="s">
        <v>1063</v>
      </c>
      <c r="F383" s="397"/>
    </row>
    <row r="384" spans="1:6" s="334" customFormat="1" ht="25.5" customHeight="1" x14ac:dyDescent="0.25">
      <c r="A384" s="427">
        <f t="shared" si="22"/>
        <v>310</v>
      </c>
      <c r="B384" s="489" t="s">
        <v>651</v>
      </c>
      <c r="C384" s="490" t="s">
        <v>652</v>
      </c>
      <c r="D384" s="43">
        <v>60200000731</v>
      </c>
      <c r="E384" s="338" t="s">
        <v>1064</v>
      </c>
      <c r="F384" s="398"/>
    </row>
    <row r="385" spans="1:6" s="334" customFormat="1" ht="25.5" customHeight="1" x14ac:dyDescent="0.25">
      <c r="A385" s="427">
        <f t="shared" si="22"/>
        <v>311</v>
      </c>
      <c r="B385" s="489" t="s">
        <v>653</v>
      </c>
      <c r="C385" s="490" t="s">
        <v>284</v>
      </c>
      <c r="D385" s="43">
        <v>60300000171</v>
      </c>
      <c r="E385" s="338" t="s">
        <v>1064</v>
      </c>
      <c r="F385" s="396"/>
    </row>
    <row r="386" spans="1:6" s="334" customFormat="1" ht="25.5" customHeight="1" x14ac:dyDescent="0.25">
      <c r="A386" s="427">
        <f t="shared" si="22"/>
        <v>312</v>
      </c>
      <c r="B386" s="489" t="s">
        <v>654</v>
      </c>
      <c r="C386" s="490" t="s">
        <v>655</v>
      </c>
      <c r="D386" s="43">
        <v>51200000905</v>
      </c>
      <c r="E386" s="338" t="s">
        <v>1064</v>
      </c>
      <c r="F386" s="396"/>
    </row>
    <row r="387" spans="1:6" s="334" customFormat="1" ht="33" x14ac:dyDescent="0.25">
      <c r="A387" s="427">
        <f t="shared" si="22"/>
        <v>313</v>
      </c>
      <c r="B387" s="489" t="s">
        <v>656</v>
      </c>
      <c r="C387" s="490" t="s">
        <v>361</v>
      </c>
      <c r="D387" s="43">
        <v>60200000517</v>
      </c>
      <c r="E387" s="338" t="s">
        <v>1063</v>
      </c>
      <c r="F387" s="398"/>
    </row>
    <row r="388" spans="1:6" s="334" customFormat="1" ht="27" customHeight="1" x14ac:dyDescent="0.25">
      <c r="A388" s="427">
        <f t="shared" si="22"/>
        <v>314</v>
      </c>
      <c r="B388" s="489" t="s">
        <v>128</v>
      </c>
      <c r="C388" s="490" t="s">
        <v>247</v>
      </c>
      <c r="D388" s="43">
        <v>60200000637</v>
      </c>
      <c r="E388" s="338" t="s">
        <v>1064</v>
      </c>
      <c r="F388" s="389"/>
    </row>
    <row r="389" spans="1:6" s="334" customFormat="1" ht="27" customHeight="1" x14ac:dyDescent="0.25">
      <c r="A389" s="427">
        <f t="shared" si="22"/>
        <v>315</v>
      </c>
      <c r="B389" s="489" t="s">
        <v>657</v>
      </c>
      <c r="C389" s="490" t="s">
        <v>658</v>
      </c>
      <c r="D389" s="491">
        <v>71000000507</v>
      </c>
      <c r="E389" s="338" t="s">
        <v>1064</v>
      </c>
      <c r="F389" s="397"/>
    </row>
    <row r="390" spans="1:6" s="333" customFormat="1" ht="63" x14ac:dyDescent="0.25">
      <c r="A390" s="427">
        <f>A389+1</f>
        <v>316</v>
      </c>
      <c r="B390" s="489" t="s">
        <v>659</v>
      </c>
      <c r="C390" s="490" t="s">
        <v>250</v>
      </c>
      <c r="D390" s="491">
        <v>60200000588</v>
      </c>
      <c r="E390" s="338" t="s">
        <v>1064</v>
      </c>
      <c r="F390" s="389" t="s">
        <v>1090</v>
      </c>
    </row>
    <row r="391" spans="1:6" s="333" customFormat="1" ht="25.5" customHeight="1" x14ac:dyDescent="0.25">
      <c r="A391" s="427">
        <f t="shared" si="22"/>
        <v>317</v>
      </c>
      <c r="B391" s="489" t="s">
        <v>660</v>
      </c>
      <c r="C391" s="490" t="s">
        <v>115</v>
      </c>
      <c r="D391" s="491">
        <v>60300000115</v>
      </c>
      <c r="E391" s="338" t="s">
        <v>1064</v>
      </c>
      <c r="F391" s="398"/>
    </row>
    <row r="392" spans="1:6" s="334" customFormat="1" ht="47.25" x14ac:dyDescent="0.25">
      <c r="A392" s="427">
        <f t="shared" si="22"/>
        <v>318</v>
      </c>
      <c r="B392" s="489" t="s">
        <v>661</v>
      </c>
      <c r="C392" s="490" t="s">
        <v>179</v>
      </c>
      <c r="D392" s="491">
        <v>60300000125</v>
      </c>
      <c r="E392" s="338" t="s">
        <v>1064</v>
      </c>
      <c r="F392" s="398" t="s">
        <v>1086</v>
      </c>
    </row>
    <row r="393" spans="1:6" s="99" customFormat="1" ht="18" customHeight="1" x14ac:dyDescent="0.25">
      <c r="A393" s="326" t="s">
        <v>335</v>
      </c>
      <c r="B393" s="416" t="s">
        <v>336</v>
      </c>
      <c r="C393" s="417"/>
      <c r="D393" s="326"/>
      <c r="E393" s="418"/>
      <c r="F393" s="394"/>
    </row>
    <row r="394" spans="1:6" s="99" customFormat="1" ht="27" customHeight="1" x14ac:dyDescent="0.25">
      <c r="A394" s="427">
        <f>A392+1</f>
        <v>319</v>
      </c>
      <c r="B394" s="489" t="s">
        <v>662</v>
      </c>
      <c r="C394" s="490" t="s">
        <v>170</v>
      </c>
      <c r="D394" s="43">
        <v>81000000906</v>
      </c>
      <c r="E394" s="338" t="s">
        <v>1064</v>
      </c>
      <c r="F394" s="399"/>
    </row>
    <row r="395" spans="1:6" s="111" customFormat="1" ht="19.5" customHeight="1" x14ac:dyDescent="0.25">
      <c r="A395" s="519" t="s">
        <v>1091</v>
      </c>
      <c r="B395" s="523" t="s">
        <v>663</v>
      </c>
      <c r="C395" s="528"/>
      <c r="D395" s="438"/>
      <c r="E395" s="134"/>
      <c r="F395" s="406"/>
    </row>
    <row r="396" spans="1:6" s="334" customFormat="1" ht="18" customHeight="1" x14ac:dyDescent="0.25">
      <c r="A396" s="326" t="s">
        <v>29</v>
      </c>
      <c r="B396" s="416" t="s">
        <v>30</v>
      </c>
      <c r="C396" s="417"/>
      <c r="D396" s="488"/>
      <c r="E396" s="418"/>
      <c r="F396" s="394"/>
    </row>
    <row r="397" spans="1:6" s="334" customFormat="1" ht="33" x14ac:dyDescent="0.25">
      <c r="A397" s="427">
        <f>A394+1</f>
        <v>320</v>
      </c>
      <c r="B397" s="422" t="s">
        <v>664</v>
      </c>
      <c r="C397" s="429" t="s">
        <v>105</v>
      </c>
      <c r="D397" s="298">
        <v>80600000693</v>
      </c>
      <c r="E397" s="338" t="s">
        <v>1063</v>
      </c>
      <c r="F397" s="402"/>
    </row>
    <row r="398" spans="1:6" s="99" customFormat="1" ht="18" customHeight="1" x14ac:dyDescent="0.25">
      <c r="A398" s="326" t="s">
        <v>335</v>
      </c>
      <c r="B398" s="416" t="s">
        <v>336</v>
      </c>
      <c r="C398" s="417"/>
      <c r="D398" s="326"/>
      <c r="E398" s="418"/>
      <c r="F398" s="394"/>
    </row>
    <row r="399" spans="1:6" s="99" customFormat="1" ht="22.5" customHeight="1" x14ac:dyDescent="0.25">
      <c r="A399" s="427">
        <f>A397+1</f>
        <v>321</v>
      </c>
      <c r="B399" s="489" t="s">
        <v>224</v>
      </c>
      <c r="C399" s="490" t="s">
        <v>397</v>
      </c>
      <c r="D399" s="298">
        <v>90400000056</v>
      </c>
      <c r="E399" s="338" t="s">
        <v>1064</v>
      </c>
      <c r="F399" s="399"/>
    </row>
    <row r="400" spans="1:6" s="4" customFormat="1" x14ac:dyDescent="0.25">
      <c r="A400" s="2"/>
      <c r="B400" s="226"/>
      <c r="C400" s="227"/>
      <c r="D400" s="2"/>
      <c r="E400" s="228"/>
      <c r="F400" s="391"/>
    </row>
    <row r="401" spans="1:8" ht="29.25" customHeight="1" x14ac:dyDescent="0.25">
      <c r="A401" s="287"/>
      <c r="B401" s="492" t="s">
        <v>665</v>
      </c>
      <c r="C401" s="492"/>
      <c r="D401" s="492"/>
      <c r="E401" s="492"/>
      <c r="F401" s="493"/>
    </row>
    <row r="402" spans="1:8" ht="36" customHeight="1" x14ac:dyDescent="0.25">
      <c r="A402" s="287"/>
      <c r="B402" s="494" t="s">
        <v>666</v>
      </c>
      <c r="C402" s="495"/>
      <c r="D402" s="496" t="s">
        <v>667</v>
      </c>
      <c r="E402" s="497" t="s">
        <v>1070</v>
      </c>
    </row>
    <row r="403" spans="1:8" ht="34.5" customHeight="1" x14ac:dyDescent="0.25">
      <c r="A403" s="287"/>
      <c r="B403" s="498" t="s">
        <v>668</v>
      </c>
      <c r="C403" s="499"/>
      <c r="D403" s="500" t="e">
        <f>COUNTIF(#REF!,"Xuất sắc")</f>
        <v>#REF!</v>
      </c>
      <c r="E403" s="501" t="s">
        <v>1076</v>
      </c>
      <c r="H403" s="502"/>
    </row>
    <row r="404" spans="1:8" ht="21" customHeight="1" x14ac:dyDescent="0.25">
      <c r="A404" s="287"/>
      <c r="B404" s="498" t="s">
        <v>669</v>
      </c>
      <c r="C404" s="499"/>
      <c r="D404" s="500" t="e">
        <f>COUNTIF(#REF!,"Tốt")</f>
        <v>#REF!</v>
      </c>
      <c r="E404" s="501" t="s">
        <v>1073</v>
      </c>
    </row>
    <row r="405" spans="1:8" ht="48" customHeight="1" x14ac:dyDescent="0.25">
      <c r="A405" s="287"/>
      <c r="B405" s="498" t="s">
        <v>670</v>
      </c>
      <c r="C405" s="499"/>
      <c r="D405" s="500" t="e">
        <f>COUNTIF(#REF!,"Hoàn thành")</f>
        <v>#REF!</v>
      </c>
      <c r="E405" s="501" t="s">
        <v>1072</v>
      </c>
    </row>
    <row r="406" spans="1:8" ht="24" customHeight="1" x14ac:dyDescent="0.25">
      <c r="A406" s="287"/>
      <c r="B406" s="498" t="s">
        <v>671</v>
      </c>
      <c r="C406" s="499"/>
      <c r="D406" s="500" t="e">
        <f>COUNTIF(#REF!,"Không hoàn thành")</f>
        <v>#REF!</v>
      </c>
      <c r="E406" s="501" t="s">
        <v>1074</v>
      </c>
    </row>
    <row r="407" spans="1:8" ht="25.5" customHeight="1" x14ac:dyDescent="0.25">
      <c r="A407" s="287"/>
      <c r="B407" s="498" t="s">
        <v>672</v>
      </c>
      <c r="C407" s="499"/>
      <c r="D407" s="500" t="e">
        <f>COUNTIF(#REF!,"Không đánh giá")</f>
        <v>#REF!</v>
      </c>
      <c r="E407" s="501" t="s">
        <v>1075</v>
      </c>
    </row>
    <row r="408" spans="1:8" ht="16.5" x14ac:dyDescent="0.25">
      <c r="A408" s="287"/>
      <c r="B408" s="287"/>
      <c r="C408" s="383" t="s">
        <v>1071</v>
      </c>
      <c r="D408" s="383"/>
      <c r="E408" s="383"/>
      <c r="F408" s="503"/>
    </row>
    <row r="409" spans="1:8" s="287" customFormat="1" ht="8.25" customHeight="1" x14ac:dyDescent="0.25">
      <c r="F409" s="504"/>
    </row>
    <row r="410" spans="1:8" s="287" customFormat="1" ht="16.5" x14ac:dyDescent="0.25">
      <c r="A410" s="347" t="s">
        <v>712</v>
      </c>
      <c r="B410" s="347"/>
      <c r="C410" s="505"/>
      <c r="D410" s="327"/>
      <c r="E410" s="347" t="s">
        <v>713</v>
      </c>
      <c r="F410" s="506"/>
    </row>
  </sheetData>
  <autoFilter ref="A6:F399">
    <filterColumn colId="1" showButton="0"/>
  </autoFilter>
  <mergeCells count="16">
    <mergeCell ref="B407:C407"/>
    <mergeCell ref="B6:C6"/>
    <mergeCell ref="A1:D1"/>
    <mergeCell ref="E1:F1"/>
    <mergeCell ref="A3:F3"/>
    <mergeCell ref="B401:E401"/>
    <mergeCell ref="B405:C405"/>
    <mergeCell ref="B406:C406"/>
    <mergeCell ref="B403:C403"/>
    <mergeCell ref="B404:C404"/>
    <mergeCell ref="B402:C402"/>
    <mergeCell ref="C408:F408"/>
    <mergeCell ref="A410:B410"/>
    <mergeCell ref="E410:F410"/>
    <mergeCell ref="A2:D2"/>
    <mergeCell ref="B5:C5"/>
  </mergeCells>
  <printOptions horizontalCentered="1"/>
  <pageMargins left="0.43" right="0.39" top="0.54" bottom="0.48" header="0.3" footer="0.2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 Tổng hợp Gửi Sở</vt:lpstr>
      <vt:lpstr> Tổng hợp theo ĐV (2)</vt:lpstr>
      <vt:lpstr> Tổng hợp theo ĐV</vt:lpstr>
      <vt:lpstr>Mẫu 4A</vt:lpstr>
      <vt:lpstr>Mẫu 4A (2)</vt:lpstr>
      <vt:lpstr>'Mẫu 4A (2)'!Print_Area</vt:lpstr>
      <vt:lpstr>'Mẫu 4A (2)'!Print_Titles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Yen-TCHC</dc:creator>
  <cp:lastModifiedBy>Yen-TCHC</cp:lastModifiedBy>
  <cp:lastPrinted>2019-10-15T02:48:54Z</cp:lastPrinted>
  <dcterms:created xsi:type="dcterms:W3CDTF">2019-09-27T01:36:17Z</dcterms:created>
  <dcterms:modified xsi:type="dcterms:W3CDTF">2019-10-15T02:52:11Z</dcterms:modified>
</cp:coreProperties>
</file>